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<sst xmlns="http://schemas.openxmlformats.org/spreadsheetml/2006/main" count="567" uniqueCount="292">
  <si>
    <t>Dział</t>
  </si>
  <si>
    <t>Rozdział</t>
  </si>
  <si>
    <t>§</t>
  </si>
  <si>
    <t>NAZWA</t>
  </si>
  <si>
    <t>Plan po zmianach</t>
  </si>
  <si>
    <t>Wykonanie</t>
  </si>
  <si>
    <t>%</t>
  </si>
  <si>
    <t>WYDATKI OGÓŁEM</t>
  </si>
  <si>
    <t>w tym:</t>
  </si>
  <si>
    <t>-obsługa długu publicznego</t>
  </si>
  <si>
    <t>O10</t>
  </si>
  <si>
    <t>O1008</t>
  </si>
  <si>
    <t>O1010</t>
  </si>
  <si>
    <t>O1030</t>
  </si>
  <si>
    <t>O1095</t>
  </si>
  <si>
    <t>ROLNICTWO I ŁOWIECTWO</t>
  </si>
  <si>
    <t>Melioracje wodne</t>
  </si>
  <si>
    <t>Zakup materiałów i wyposażenia</t>
  </si>
  <si>
    <t xml:space="preserve">Zakup usług pozostałych </t>
  </si>
  <si>
    <t>Rózne opłaty i składki</t>
  </si>
  <si>
    <t>Wydatki inwestycyjne jednostek budżetowych</t>
  </si>
  <si>
    <t>Infrastruktura wodociągowa i sanitacyjna wsi</t>
  </si>
  <si>
    <t>Izby rolnicze</t>
  </si>
  <si>
    <t>Pozostała działalność</t>
  </si>
  <si>
    <t>Drogi publiczne powiatowe</t>
  </si>
  <si>
    <t>TRANSPORT I ŁĄCZNOŚĆ</t>
  </si>
  <si>
    <t>Drogi publiczne gminne</t>
  </si>
  <si>
    <t>Zakup usług remontowych</t>
  </si>
  <si>
    <t>Składki na ubezpieczenia społeczne</t>
  </si>
  <si>
    <t>Wynagrodzenia bezosobowe</t>
  </si>
  <si>
    <t>GOSPODARKA MIESZKANIOWA</t>
  </si>
  <si>
    <t>Gospodarka gruntami i nieruchomościami</t>
  </si>
  <si>
    <t>DZIAŁALNOŚĆ USŁUGOWA</t>
  </si>
  <si>
    <t>Cmentarze</t>
  </si>
  <si>
    <t>Plany zagospodarowania przestrzennego</t>
  </si>
  <si>
    <t>Zakup energii</t>
  </si>
  <si>
    <t>Wydatki osobowe niezaliczone do wynagrodzeń</t>
  </si>
  <si>
    <t>Różne wydatki na rzecz osób fizycznych</t>
  </si>
  <si>
    <t>Wynagrodzenia osobowe pracowników</t>
  </si>
  <si>
    <t>Dodatkowe wynagrodzenie roczne</t>
  </si>
  <si>
    <t>Składki na Fundusz Pracy</t>
  </si>
  <si>
    <t>Zakup usług zdrowotnych</t>
  </si>
  <si>
    <t>Różne opłaty i składki</t>
  </si>
  <si>
    <t>Zakup usług dostępu do sieci Internet</t>
  </si>
  <si>
    <t>Podróże służbowe krajowe</t>
  </si>
  <si>
    <t>Podróże służbowe zagraniczne</t>
  </si>
  <si>
    <t>Urzędy gmin</t>
  </si>
  <si>
    <t>Rady gmin</t>
  </si>
  <si>
    <t>ADMINISTRACJA PUBLICZNA</t>
  </si>
  <si>
    <t>BEZPIECZEŃSTWO PUBLICZNE I OCHRONA PRZECIWPOŻAROWA</t>
  </si>
  <si>
    <t>Ochotnicze straże pożarne</t>
  </si>
  <si>
    <t>Straż Miejska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</si>
  <si>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</si>
  <si>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</si>
  <si>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</si>
  <si>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Odsetki i dyskonto od krajowych skarbowych  papierów wartościowych oraz krajowych pożyczek i kredytów</t>
  </si>
  <si>
    <t>Rezerwy</t>
  </si>
  <si>
    <t>Rezerwy na inwestycje i zakupy inwestycyjne</t>
  </si>
  <si>
    <t>RÓŻNE ROZLICZENIA</t>
  </si>
  <si>
    <t>Rezerwy ogólne i celowe</t>
  </si>
  <si>
    <t>Stypendia dla uczniów</t>
  </si>
  <si>
    <t>Szkoły podstawowe</t>
  </si>
  <si>
    <t>OŚWIATA I WYCHOWANIE</t>
  </si>
  <si>
    <t>Zakup pomocy naukowych, dydaktycznych i książek</t>
  </si>
  <si>
    <t>Oddziały przedszkolne w szkołach podstawowych</t>
  </si>
  <si>
    <t>Przedszkola</t>
  </si>
  <si>
    <t>Dotacja podmiotowa z budżetu dla zakładu budżetowego</t>
  </si>
  <si>
    <t>Dowożenie uczniów do szkół</t>
  </si>
  <si>
    <t>Dokształcanie i doskonalenie nauczycieli</t>
  </si>
  <si>
    <t>Świadczenia społeczne</t>
  </si>
  <si>
    <t>Usługi opiekuńcze i specjalistyczne usługi opiekuńcze</t>
  </si>
  <si>
    <t>Ośrodki pomocy społecznej</t>
  </si>
  <si>
    <t>Dodatki mieszkaniowe</t>
  </si>
  <si>
    <t>Zasiłki i pomoc w naturze oraz składki na ubezpieczenia emerytalne i rentowe</t>
  </si>
  <si>
    <t>Składki na ubezpieczenie zdrowotne opłacane za osoby pobierajace niektóre świadczenia z pomocy społecznej oraz niektóre świadczenia rodzinne</t>
  </si>
  <si>
    <t xml:space="preserve">Składki na ubezpieczenie zdrowotne </t>
  </si>
  <si>
    <t>OCHRONA ZDROWIA</t>
  </si>
  <si>
    <t>Przeciwdziałanie alkoholizmowi</t>
  </si>
  <si>
    <t>POMOC SPOŁECZNA</t>
  </si>
  <si>
    <t>EDUKACYJNA OPIEKA WYCHOWAWCZA</t>
  </si>
  <si>
    <t>Pomoc materialna dla uczniów</t>
  </si>
  <si>
    <t>Zakup środków żywności</t>
  </si>
  <si>
    <t>GOSPODARKA KOMUNALNA I OCHRONA ŚRODOWISKA</t>
  </si>
  <si>
    <t>Gospodarka ściekowa i ochrona wód</t>
  </si>
  <si>
    <t>Gospodarka odpadami</t>
  </si>
  <si>
    <t>Oświetlenie ulic, placów i dróg</t>
  </si>
  <si>
    <t>Zakłady gospodarki komunalnej</t>
  </si>
  <si>
    <t>Dotacja przedmiotowa z budżetu dla zakładu budżetowego</t>
  </si>
  <si>
    <t>Domy i ośrodki kultury, świetlice i kluby</t>
  </si>
  <si>
    <t>Biblioteki</t>
  </si>
  <si>
    <t>Ochrona zabytków i opieka nad zabytkami</t>
  </si>
  <si>
    <t>Dotacja podmiotowa z budżetu dla samorządowej instytucji kultury</t>
  </si>
  <si>
    <t>KULTURA FIZYCZNA I SPORT</t>
  </si>
  <si>
    <t>Obiekty sportowe</t>
  </si>
  <si>
    <t>Zadania w zakresie kultury fizycznej i sportu</t>
  </si>
  <si>
    <t>-</t>
  </si>
  <si>
    <t>-dotacje dla zakładów budżetowych na wydatki bieżące</t>
  </si>
  <si>
    <t>-pozostałe wydatki bieżące</t>
  </si>
  <si>
    <t>a/ wydatki majątkowe</t>
  </si>
  <si>
    <t>b/ wydatki bieżące z tego:</t>
  </si>
  <si>
    <t>-dotacje z budżetu na wydatki bieżące</t>
  </si>
  <si>
    <t>Urzędy wojewódzkie- zadania zlecone</t>
  </si>
  <si>
    <t>Dotacja celowa z budżetu na finansowanie lub dofinansowanie zadań zleconych do realizacji stwarzyszeniom</t>
  </si>
  <si>
    <t>Pozostałe wydatki</t>
  </si>
  <si>
    <t>a/ Gimnazjum</t>
  </si>
  <si>
    <t>b/ Pozostałe wydatki</t>
  </si>
  <si>
    <t>ZADANIA ZLECONE</t>
  </si>
  <si>
    <t>ZADANIA WŁASNE</t>
  </si>
  <si>
    <t>Składki na ubezpieczenia społeczne- pracownicy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</si>
  <si>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</si>
  <si>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</si>
  <si>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</si>
  <si>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Załącznik Nr 2</t>
  </si>
  <si>
    <t>diety radnych</t>
  </si>
  <si>
    <t>art. biurowe, spożywcze, kwiaty</t>
  </si>
  <si>
    <t xml:space="preserve">meble, sprzęt, art. biurowe, opał, czasopisma, dzienniki urzędowe, druki, publikacje fachowe, art. ekspolatacyjne, pieczęcie, art. chemiczne  </t>
  </si>
  <si>
    <t>podstawowe badania lekarskie</t>
  </si>
  <si>
    <t>ubezpieczenia, opłaty za emisję spalin</t>
  </si>
  <si>
    <t>ogłoszenia reklamowe, publikacje, katalogi informacyjne, promocje w TV</t>
  </si>
  <si>
    <t>zakup paliwa, części zamiennych, akcesorii samochodowych</t>
  </si>
  <si>
    <t>wydatki dotyczące prowadzonego rejestru wyborców- zadanie zlecone</t>
  </si>
  <si>
    <t>umowy zlecenia z kierowcami wozów strażackich</t>
  </si>
  <si>
    <t>wyposażenie i art. biurowe, bloczki mandatowe</t>
  </si>
  <si>
    <t>umowy zlecenia za dostarczanie przesyłek za potwierdzeniem odbioru</t>
  </si>
  <si>
    <t>art. biurowe, druki</t>
  </si>
  <si>
    <t>koszty egzekucyjne, opłaty pocztowe</t>
  </si>
  <si>
    <t>dotacja na działalność bieżącą</t>
  </si>
  <si>
    <t>umowa zlecenie na prowadzenie porad w Punkcie Pomocy Rodzinie</t>
  </si>
  <si>
    <t>dotacje dla MG Ośrodka Kultury, Sportu i Rekreaji na działalność bieżącą</t>
  </si>
  <si>
    <t>materiały do wyposażenia świetlic wiejskich</t>
  </si>
  <si>
    <t>wywóz nieczystości, naprawy</t>
  </si>
  <si>
    <t>zakup nagród na organizację festynów wiejskich przez Rady Sołeckie</t>
  </si>
  <si>
    <t>Składki na ubezpieczenia społeczne-świadczeniobiorcy</t>
  </si>
  <si>
    <t>zakup znaków drogowych, materiałów do oznakowania dróg, tłucznia na drogi wiejskie</t>
  </si>
  <si>
    <t>sporządzanie dokumentacji i wyceny nieruchomości przeznaczonych do sprzedaży</t>
  </si>
  <si>
    <t>ekspolatacja oświetlenia ulicznego, naprawy i wymiany opraw świetlnych</t>
  </si>
  <si>
    <t>zakup nagród na festyny sportowe organizowane przez Rady Sołeckie, ogrodzenie placów zabaw</t>
  </si>
  <si>
    <t>DOCHODY OD OSÓB PRAWNYCH, OD OSÓB FIZYCZNYCH I OD INNYCH JEDNOSTEK NIEPOSIADAJĄCYCH OSOBOWOŚCI PRAWNEJ ORAZ WYDATKI ZWIĄZANE Z ICH POBOREM</t>
  </si>
  <si>
    <t xml:space="preserve">Dodatkowe wynagrodzenie roczne                                                                                            </t>
  </si>
  <si>
    <t>Wpłaty gmin na rzecz izb rolniczych w wysokości 2%  uzyskanych wpływów z podatku rolnego</t>
  </si>
  <si>
    <t>Drogi wewnętrzne</t>
  </si>
  <si>
    <t>Oczyszczanie miast i wsi</t>
  </si>
  <si>
    <t>Utrzymanie zieleni w miastach i gminach</t>
  </si>
  <si>
    <t xml:space="preserve">Wydatki inwestycyjne jednostek budżetowych                    </t>
  </si>
  <si>
    <t xml:space="preserve">Zakup materiałów i wyposażenia                                                - samorządy wsi- 3.000                                               </t>
  </si>
  <si>
    <t xml:space="preserve">Wydatki inwestycyjne jednostek budżetowych                          </t>
  </si>
  <si>
    <t xml:space="preserve">Wydatki inwestycyjne jednostek budżetowych                        </t>
  </si>
  <si>
    <t>umowy zlecenia osób fizycznych na sprzątanie ulic na wsiach</t>
  </si>
  <si>
    <t>zakupy farb, ogrodzenia</t>
  </si>
  <si>
    <t>wywóz nieczystości</t>
  </si>
  <si>
    <t xml:space="preserve">dotacja dla PZ CARITAS na prowadzenie placówek opiekuńczych wsparcia dziennego </t>
  </si>
  <si>
    <t>obsługa prawna i psychologiczna rodzin z problemami alkoholowymi</t>
  </si>
  <si>
    <t>zakup paliwa na boiska sportowe</t>
  </si>
  <si>
    <t>Świadczenia rodzinne, zaliczka alimentacyjna  oraz składki na ubezpieczenia emerytalne i rentowe z ubezpieczenia społecznego</t>
  </si>
  <si>
    <t>remont dróg gminnych po okresie zimowym</t>
  </si>
  <si>
    <t>kierowca, pracownicy robót publicznych i interwencyjnych</t>
  </si>
  <si>
    <t>przeglądy techniczne, naprawy samochodu, kos spalinowych do robót publicznych i interwencyjnych</t>
  </si>
  <si>
    <t>ubezpieczenie samochodu, składki na EUROREGION i Stowarzyszenie Wójtów, Burmistrzów i Prezydentów</t>
  </si>
  <si>
    <t>ekwiwalenty za udział w akcjach gaśniczych</t>
  </si>
  <si>
    <t>zakup paliwa, części zamiennych do samochodów pożarniczych</t>
  </si>
  <si>
    <t>ubezpieczenia, opłaty rejestracyjne</t>
  </si>
  <si>
    <t>odsetki od pożyczek i kredytów</t>
  </si>
  <si>
    <t>Wydatki bieżące realizaowane przez 4 szkoły podstawowe</t>
  </si>
  <si>
    <t>ekwiwalenty za odzież, świadczenia rzeczowe wynikające z przepisów BHP</t>
  </si>
  <si>
    <t>oddziały przy szkołach w: Bogaczowie, Drągowinie i Niwiskach</t>
  </si>
  <si>
    <t>dotacja dla przedszkola na odpis Zakładowego Funduszu Świadczeń Socjalnych Emerytów</t>
  </si>
  <si>
    <t>umowy zlecenia- prowadzenie dodatkowych zajęć sportowych</t>
  </si>
  <si>
    <t>świadczenia socjalne dla nauczycieli emerytów</t>
  </si>
  <si>
    <t xml:space="preserve">Pomoc państwa w zakresie dożywania </t>
  </si>
  <si>
    <t>funkcjonowały 4 w Szkołach Podstawowych i 1 w Gimnazjum</t>
  </si>
  <si>
    <t>dotacja dla MGZGKiM na selektywną zbiórkę odpadów</t>
  </si>
  <si>
    <t>dotacja dla Przedszkola na dokształcanie nauczycieli</t>
  </si>
  <si>
    <t>Wpłaty na Państwowy Fundusz Rehabilitacji Osób Niepełnosprawnych</t>
  </si>
  <si>
    <t>O1038</t>
  </si>
  <si>
    <t>Rozwój obszarów wiejskich</t>
  </si>
  <si>
    <t>a/ Szkoły</t>
  </si>
  <si>
    <t>naprawy przystanków</t>
  </si>
  <si>
    <t xml:space="preserve">Dotacje celowe z budżetu na finansowanie lub dofinansowanie prac remontowych i konserwatorskich obiektów zabytkowych przekazane jednostkom niezaliczanym do sektora finansów publicznych                                                                  </t>
  </si>
  <si>
    <t>Opis</t>
  </si>
  <si>
    <t>-wynagrodzenia i pochodne od wynagrodzeń</t>
  </si>
  <si>
    <t>Nagrody o charakterze szczególnym niezaliczone do wynagrodzeń</t>
  </si>
  <si>
    <t>nagrody za udział w konkurskie "Estetyczne zagospodarowanie posesji"</t>
  </si>
  <si>
    <t>konserwacja kserokopiarki</t>
  </si>
  <si>
    <t>umowy zlecenia na usługi prawnicze, dostarczanie przesyłek za zwrotnym potwierdzeniem odbioru</t>
  </si>
  <si>
    <t>wstępne badania lekarskie</t>
  </si>
  <si>
    <t>przeglądy samochodów pożarniczych</t>
  </si>
  <si>
    <t>sprzęt sportowy</t>
  </si>
  <si>
    <t>materiały na konkurs ekologiczny</t>
  </si>
  <si>
    <t>Świetlice szkolne</t>
  </si>
  <si>
    <t>KULTURA I OCHRONA DZIEDZICTWA NARODOWEGO</t>
  </si>
  <si>
    <t>Gimnazja</t>
  </si>
  <si>
    <t>Odpisy na zakładowy fundusz świadczeń socjalnych</t>
  </si>
  <si>
    <t>PLAN I WYKONANIE WYDATKÓW GMINY ZA  I PÓŁROCZE 2007 ROKU</t>
  </si>
  <si>
    <t>O1036</t>
  </si>
  <si>
    <t>Restrukturyzacja i modernizacja sektora żywnościowego oraz rozwój obszarów wiejskich</t>
  </si>
  <si>
    <t>Wynagrodzenia bezosobowe                                              - samorządy wsi- 2.650</t>
  </si>
  <si>
    <t>Zakup materiałów i wyposażenia                                                     - samorządy wsi- 15.500</t>
  </si>
  <si>
    <t xml:space="preserve">Zakup usług remontowych                                                             </t>
  </si>
  <si>
    <t>samorządy wsi- 10.000</t>
  </si>
  <si>
    <t>Wynagrodzenia bezosobowe                                                   - samorządy wsi- 500</t>
  </si>
  <si>
    <t>Zakup materiałów i wyposażenia                                         - samorządy wsi- 400</t>
  </si>
  <si>
    <t>Zakup usług pozostałych                                                    - samorządy wsi- 100</t>
  </si>
  <si>
    <t>Opłaty na rzecz budżetów jednostek samorządu terytorialnego</t>
  </si>
  <si>
    <t>Wydatki na zakupy inwestycyjne jednostek budżetowych</t>
  </si>
  <si>
    <t>Wynagrodzenia bezosobowe                                              - samorządy wsi- 2.300</t>
  </si>
  <si>
    <t>samorządy wsi- 16.320</t>
  </si>
  <si>
    <t>pozostałe wydatki- 2.600</t>
  </si>
  <si>
    <t>samorządy wsi- 8.980</t>
  </si>
  <si>
    <t>Zakup usług pozostałych</t>
  </si>
  <si>
    <t>Odsetki od nieterminowych wpłat z tytułu pozostałych podatków i opłat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</si>
  <si>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</si>
  <si>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</si>
  <si>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</si>
  <si>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</si>
  <si>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Zakup usług obejmujacych wykonanie ekspertyz, analiz i opinii</t>
  </si>
  <si>
    <t>Szkolenia pracowników niebedących członkami korpusu służby cywilnej</t>
  </si>
  <si>
    <t xml:space="preserve">Zakup materiałów i wyposażenia                                                                                        - samorządy wsi -4.620                                         </t>
  </si>
  <si>
    <t>Zwalczanie narkomanii</t>
  </si>
  <si>
    <t>Dotacja celowa na pomoc finansową udzielaną między jednostkami samorządu terytorialnego na dofinansowanie własnych zadań bieżących gmin</t>
  </si>
  <si>
    <t>Opłaty czynszowe za pomieszczenia biurowe</t>
  </si>
  <si>
    <t>Pozostałe zadania w zakresie kultury</t>
  </si>
  <si>
    <t>Zakup usług remontowo-konserwatorskich dotyczących obiektów zabytkowych bedących w uzytkowaniu jednostek budżetowych</t>
  </si>
  <si>
    <t>Wydatki inwestycyjne jednostek budżetowych                      - w tym samorządy wsi- 8.980</t>
  </si>
  <si>
    <t>Zakup materiałów i wyposażenia                                       - samorządy wsi- 11.140</t>
  </si>
  <si>
    <t>Zakup energii                                                                            - samorządy wsi - 7.500</t>
  </si>
  <si>
    <t>Zakup usług remontowych                                                 - samorządy wsi- 5.400</t>
  </si>
  <si>
    <t xml:space="preserve">Zakup usług pozostałych                                                      - samorząd wsi- 1.160                                                </t>
  </si>
  <si>
    <t>Zakup materiałów i wyposażenia                                       - samorządy wsi-8.000</t>
  </si>
  <si>
    <t xml:space="preserve">Zakup materiałów i wyposażenia                                           - samorządy wsi- 5.400   </t>
  </si>
  <si>
    <t>Zakup usług pozostałych                                                                         - samorządy wsi -300</t>
  </si>
  <si>
    <t>Zakup materiałów i wyposażenia                                                       - samorządy wsi- 28.110</t>
  </si>
  <si>
    <t>Zakup usług pozostałych                                                                         - samorządy wsi -3.200</t>
  </si>
  <si>
    <t>Zakup usług pozostałych                                                                         - samorządy wsi - 90</t>
  </si>
  <si>
    <t>Wynagrodzenia bezosobowe                                                   -w tym samorząd wsi- 300</t>
  </si>
  <si>
    <t>Zakup materiałów i wyposażenia                                            -w tym samorząd wsi- 700</t>
  </si>
  <si>
    <t>Wynagrodzenia bezosobowe                                                  - samorządy wsi-150</t>
  </si>
  <si>
    <t>Wynagrodzenia bezosobowe                                                    - samorządy wsi- 100</t>
  </si>
  <si>
    <t xml:space="preserve">Składki na Fundusz Pracy                                                - kierowca- 540                                                                                        - roboty publiczne-2.490  </t>
  </si>
  <si>
    <t xml:space="preserve">Zakup materiałów i wyposażenia                                          - kierowca- 18.000                                                                                                - roboty publiczne- 4.500                                                                     - sołtysi- 3.500                                                                                              - pozostałe wydatki-4.000 </t>
  </si>
  <si>
    <t>Zakup usług zdrowotnych                                                                     - roboty publiczne- 500</t>
  </si>
  <si>
    <t xml:space="preserve">Zakup usług pozostałych                                                        - kierowca-   3.500                                                                         - roboty publiczne- 1.000                                                                   - opłaty pocztowe-  6.000                                                             - sołtysi-  3.000                                                                            - pozostałe wydatki-2.000 </t>
  </si>
  <si>
    <t>Wydatki osobowe niezaliczone do wynagrodzeń            -kierowca-1.000                                                                     -roboty publiczne- 1.500</t>
  </si>
  <si>
    <t xml:space="preserve">Składki na ubezpieczenia społeczne                                      - kierowca-  3.800                                                                                     - roboty publiczne-8.820 </t>
  </si>
  <si>
    <t>Wynagrodzenia osobowe pracowników                               -kierowca-20.450                                                                      -roboty publiczne- 50.600</t>
  </si>
  <si>
    <t>realizacja w III kwartale</t>
  </si>
  <si>
    <t>opis zadań inwestycyjnych- Załącznik Nr 3</t>
  </si>
  <si>
    <t>bieżące utrzymanie dróg- 31.980</t>
  </si>
  <si>
    <t>zimowe utrzymanie dróg- 35.000</t>
  </si>
  <si>
    <t>bieżące utrzymanie dróg-8.411,76</t>
  </si>
  <si>
    <t>utrzymanie dróg samorządy-0</t>
  </si>
  <si>
    <t>remont dachu budynku przy Oś. Robotniczym w Nowogrodzie Bobrzańskim, realizacja III kwartał</t>
  </si>
  <si>
    <t>za wypisy z ksiąg wieczystych</t>
  </si>
  <si>
    <t>za wieczyste użytkowanie gruntów Powiatu Zielonogórskiego</t>
  </si>
  <si>
    <t>opłaty pocztowe,</t>
  </si>
  <si>
    <t>usługi pocztowe, informatyczne, naprawy, utrzymanie czystości w budynku Urzędu Miejskiego, wywóz nieczystości</t>
  </si>
  <si>
    <t>usługi pocztowe, wynajem fotoradaru</t>
  </si>
  <si>
    <t>czasopisma, art. biurowe, chemiczne, materiały budowlane</t>
  </si>
  <si>
    <t>usługi pocztowe, dozór techniczny, wywóz nieczystości, naprawy</t>
  </si>
  <si>
    <t>art. biurowe, chemiczne, wyposażenie, czasopisma</t>
  </si>
  <si>
    <t>zakup energii, wody, gazu ziemnego</t>
  </si>
  <si>
    <t>dozór techniczny, naprawy, usługi pocztowe, odprowadzenie ścieków</t>
  </si>
  <si>
    <t>dowożonych było  760 uczniów</t>
  </si>
  <si>
    <t>dokształcanie nauczycieli i szkolenia dla rad pedagogicznych, zmiana klasyfikacji budżetowej nastąpi w lipcu- prawidłowy § 4700</t>
  </si>
  <si>
    <t>zakup nagród w konkursach</t>
  </si>
  <si>
    <t>wypłacono 13.514 zasiłki rodzinne i dodatków do nich, swiadczeń opiekuńczych- 1.342, świadczeń z tytułu urodzenia dziecka- 46, zaliczek alimentacyjnych- 545</t>
  </si>
  <si>
    <t>opłacono 120 składek</t>
  </si>
  <si>
    <t>opłacono 109 składek</t>
  </si>
  <si>
    <t>wypłacono zasiłki stałe dla 55 osób- 297 świadczeń</t>
  </si>
  <si>
    <t xml:space="preserve">Wydatki zwiazane z realizacja zadań Gminnego programu Rozwiązywania Problemów Alkoholowych i Narkomanii określa Załącznik          Nr 7 </t>
  </si>
  <si>
    <t>wypłacono rentę socjalną z 2003 r.- wyrok WSA Gorzów Wlkp.</t>
  </si>
  <si>
    <t>wypłacono dla 138 rodzin zasiłki okresowe-442 świadczenia dla 271 rodzin zasiłki celowe, przyznano posiłki dla 278 dzieci</t>
  </si>
  <si>
    <t>wypłacono 323 dodatki, wydano 5 decyzji odmownych</t>
  </si>
  <si>
    <t>nastąpi korekta planu w lipcu, środki zostaną przeznaczone na remont</t>
  </si>
  <si>
    <t>art. biurowe, chemiczne, czasopisma</t>
  </si>
  <si>
    <t>opłaty pocztowe, bankowe, informatyczne</t>
  </si>
  <si>
    <t>objęto opieką 9 osób, wypracowano 3.310 godzin</t>
  </si>
  <si>
    <t>wydano 186 decyzji</t>
  </si>
  <si>
    <t>dokształcenie 1 nauczyciela, zmiana klasyfikacji budżetowej w lipcu 2007</t>
  </si>
  <si>
    <t>usługi kominiarskie</t>
  </si>
  <si>
    <t>remont swietlicy w Drągowinie</t>
  </si>
  <si>
    <t>likwidacja dzikiego wysypiska- zapłata 05.07.2007</t>
  </si>
  <si>
    <t>przyznano dotację dla 2 stowarzyszeń na realizację zadań w zakresie kultury</t>
  </si>
  <si>
    <t>remont posadzki w Domu Kultury w Nowogrodzie Bobrzańskim, remont swietlicy w Niwiskach i Dragowinie w II półroczu</t>
  </si>
  <si>
    <t xml:space="preserve">opracowano mapę do celów projektowych dla zabezpieczenia zabytkowych ruin Kościoła w Podgórzycach, w lipcu zapłacono za dokumentację budowlaną kwotę 2.440 zł. Zwiększono środki w budżecie do kwoty 70.800 zł na wykonanie prac. Trwa procedura wyboru wykonawcy </t>
  </si>
  <si>
    <t>w lipcu wykonano renowację płyty boiska przy ul. Fabrycznej w Nowogrodzie Bobrzańskim</t>
  </si>
  <si>
    <t>dotacja dla stowarzyszeń na upowszechnianie kultury fizycznej i sportu wśród dzieci i młodzieży na podstawie otwartych konkursów ofert (zawarto 6 umów)</t>
  </si>
  <si>
    <t>zimowe utrzymanie dróg- 17.690,00</t>
  </si>
  <si>
    <t>środki czystości, gaz z butli, węgiel, drobny sprzęt</t>
  </si>
  <si>
    <t>zgodnie z wnioskiem zabezpieczono środki na prace konserwatorskie zabytkowego Kościoła w Białowicach, ponieważ nie przedstawiono kompletnej dokumentacji nie zawarto umowy</t>
  </si>
  <si>
    <t>art. i ekwiwalenty wynikające z przepisów BHP</t>
  </si>
  <si>
    <t>diety sołtysów</t>
  </si>
  <si>
    <t>zakup usług urbanistycznych, plan zagospodarowania przestrzennego, realizacja III kwartał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</si>
</sst>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2" fillId="0" borderId="2" xfId="0" applyNumberFormat="1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2" fontId="0" fillId="0" borderId="1" xfId="0" applyNumberFormat="1" applyFont="1" applyBorder="1" applyAlignment="1">
      <alignment horizontal="right" vertical="top" wrapText="1"/>
    </xf>
    <xf numFmtId="49" fontId="0" fillId="0" borderId="1" xfId="0" applyNumberForma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2" fontId="0" fillId="0" borderId="2" xfId="0" applyNumberFormat="1" applyFont="1" applyBorder="1" applyAlignment="1">
      <alignment horizontal="right" vertical="top" wrapText="1"/>
    </xf>
    <xf numFmtId="3" fontId="0" fillId="0" borderId="7" xfId="0" applyNumberFormat="1" applyBorder="1" applyAlignment="1">
      <alignment horizontal="right" vertical="top" wrapText="1"/>
    </xf>
    <xf numFmtId="2" fontId="0" fillId="0" borderId="7" xfId="0" applyNumberFormat="1" applyFont="1" applyBorder="1" applyAlignment="1">
      <alignment horizontal="right" vertical="top" wrapText="1"/>
    </xf>
    <xf numFmtId="3" fontId="0" fillId="0" borderId="8" xfId="0" applyNumberFormat="1" applyBorder="1" applyAlignment="1">
      <alignment horizontal="right" vertical="top" wrapText="1"/>
    </xf>
    <xf numFmtId="2" fontId="3" fillId="0" borderId="8" xfId="0" applyNumberFormat="1" applyFont="1" applyBorder="1" applyAlignment="1">
      <alignment horizontal="right" vertical="top" wrapText="1"/>
    </xf>
    <xf numFmtId="2" fontId="3" fillId="0" borderId="7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7" xfId="0" applyNumberFormat="1" applyBorder="1" applyAlignment="1">
      <alignment horizontal="right" vertical="top"/>
    </xf>
    <xf numFmtId="3" fontId="0" fillId="0" borderId="8" xfId="0" applyNumberForma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2" fontId="0" fillId="0" borderId="8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0" fillId="0" borderId="12" xfId="0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4" fontId="0" fillId="0" borderId="7" xfId="0" applyNumberFormat="1" applyBorder="1" applyAlignment="1">
      <alignment horizontal="right" vertical="top" wrapText="1"/>
    </xf>
    <xf numFmtId="4" fontId="0" fillId="0" borderId="8" xfId="0" applyNumberForma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0" fillId="0" borderId="8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3" fillId="0" borderId="1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49" fontId="0" fillId="0" borderId="1" xfId="0" applyNumberForma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1" xfId="0" applyNumberFormat="1" applyFont="1" applyBorder="1" applyAlignment="1">
      <alignment vertical="top" wrapText="1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94"/>
  <sheetViews>
    <sheetView tabSelected="1" zoomScale="150" zoomScaleNormal="150" zoomScaleSheetLayoutView="100" workbookViewId="0" topLeftCell="E52">
      <selection activeCell="H62" sqref="H62"/>
    </sheetView>
  </sheetViews>
  <sheetFormatPr defaultColWidth="9.00390625" defaultRowHeight="12.75"/>
  <cols>
    <col min="1" max="1" width="5.75390625" style="63" customWidth="1"/>
    <col min="2" max="2" width="8.125" style="72" customWidth="1"/>
    <col min="3" max="3" width="7.375" style="72" customWidth="1"/>
    <col min="4" max="4" width="44.875" style="89" customWidth="1"/>
    <col min="5" max="5" width="10.625" style="72" customWidth="1"/>
    <col min="6" max="6" width="14.25390625" style="130" customWidth="1"/>
    <col min="7" max="7" width="11.375" style="0" bestFit="1" customWidth="1"/>
    <col min="8" max="8" width="41.125" style="89" customWidth="1"/>
  </cols>
  <sheetData>
    <row r="1" spans="1:8" s="8" customFormat="1" ht="12.75">
      <c r="A1" s="179" t="s">
        <v>112</v>
      </c>
      <c r="B1" s="180"/>
      <c r="C1" s="180"/>
      <c r="D1" s="180"/>
      <c r="E1" s="180"/>
      <c r="F1" s="180"/>
      <c r="G1" s="180"/>
      <c r="H1" s="180"/>
    </row>
    <row r="2" spans="1:8" s="8" customFormat="1" ht="12.75">
      <c r="A2" s="178" t="s">
        <v>192</v>
      </c>
      <c r="B2" s="178"/>
      <c r="C2" s="178"/>
      <c r="D2" s="178"/>
      <c r="E2" s="178"/>
      <c r="F2" s="178"/>
      <c r="G2" s="178"/>
      <c r="H2" s="178"/>
    </row>
    <row r="3" spans="1:8" s="14" customFormat="1" ht="25.5">
      <c r="A3" s="174" t="s">
        <v>0</v>
      </c>
      <c r="B3" s="175" t="s">
        <v>1</v>
      </c>
      <c r="C3" s="174" t="s">
        <v>2</v>
      </c>
      <c r="D3" s="174" t="s">
        <v>3</v>
      </c>
      <c r="E3" s="174" t="s">
        <v>4</v>
      </c>
      <c r="F3" s="176" t="s">
        <v>5</v>
      </c>
      <c r="G3" s="177" t="s">
        <v>6</v>
      </c>
      <c r="H3" s="174" t="s">
        <v>178</v>
      </c>
    </row>
    <row r="4" spans="1:8" s="14" customFormat="1" ht="12.75">
      <c r="A4" s="74">
        <v>1</v>
      </c>
      <c r="B4" s="98">
        <v>2</v>
      </c>
      <c r="C4" s="74">
        <v>3</v>
      </c>
      <c r="D4" s="74">
        <v>4</v>
      </c>
      <c r="E4" s="74">
        <v>5</v>
      </c>
      <c r="F4" s="106">
        <v>6</v>
      </c>
      <c r="G4" s="1">
        <v>7</v>
      </c>
      <c r="H4" s="74">
        <v>8</v>
      </c>
    </row>
    <row r="5" spans="1:8" ht="12.75">
      <c r="A5" s="53"/>
      <c r="B5" s="99"/>
      <c r="C5" s="53"/>
      <c r="D5" s="3" t="s">
        <v>7</v>
      </c>
      <c r="E5" s="30">
        <f>SUM(E15,E34,E52,E60,E73,E133,E136,E165,E172,E175,E179,E266,E279,E341,E360,E383,E401)</f>
        <v>22201333</v>
      </c>
      <c r="F5" s="112">
        <f>SUM(F133,F15,F34,F52,F60,F73,F136,F165,F172,F175,F179,F266,F279,F341,F360,F383,F401)</f>
        <v>8805366.47</v>
      </c>
      <c r="G5" s="31">
        <f>PRODUCT(F5/E5*100)</f>
        <v>39.661431455489634</v>
      </c>
      <c r="H5" s="81"/>
    </row>
    <row r="6" spans="1:8" s="17" customFormat="1" ht="12.75">
      <c r="A6" s="54"/>
      <c r="B6" s="100"/>
      <c r="C6" s="54"/>
      <c r="D6" s="15" t="s">
        <v>8</v>
      </c>
      <c r="E6" s="32"/>
      <c r="F6" s="113"/>
      <c r="G6" s="33"/>
      <c r="H6" s="2"/>
    </row>
    <row r="7" spans="1:8" s="25" customFormat="1" ht="12.75">
      <c r="A7" s="53"/>
      <c r="B7" s="99"/>
      <c r="C7" s="53"/>
      <c r="D7" s="3" t="s">
        <v>98</v>
      </c>
      <c r="E7" s="30">
        <f>SUM(E21,E25,E26,E28,E45,E47,E58,E59,E72,E80,E115,E116,E149,E150,E178,E213,E240,E263,E362,E363,E364,E376,E382,E393,E406)</f>
        <v>5528857</v>
      </c>
      <c r="F7" s="112">
        <f>SUM(F21,F25,F26,F28,F45,F47,F58,F59,F72,F80,F115,F116,F149,F150,F178,F213,F240,F263,F362,F363,F364,F376,F382,F393,F406)</f>
        <v>749893.1000000001</v>
      </c>
      <c r="G7" s="31">
        <f>SUM(F7*100/E7)</f>
        <v>13.563257288079619</v>
      </c>
      <c r="H7" s="81" t="s">
        <v>245</v>
      </c>
    </row>
    <row r="8" spans="1:8" s="25" customFormat="1" ht="12.75">
      <c r="A8" s="53"/>
      <c r="B8" s="99"/>
      <c r="C8" s="53"/>
      <c r="D8" s="3" t="s">
        <v>99</v>
      </c>
      <c r="E8" s="30">
        <f>SUM(E5-E7)</f>
        <v>16672476</v>
      </c>
      <c r="F8" s="112">
        <f>SUM(F5-F7)</f>
        <v>8055473.370000001</v>
      </c>
      <c r="G8" s="31">
        <f>SUM(F8*100/E8)</f>
        <v>48.31599919532049</v>
      </c>
      <c r="H8" s="81"/>
    </row>
    <row r="9" spans="1:8" s="17" customFormat="1" ht="12.75">
      <c r="A9" s="54"/>
      <c r="B9" s="100"/>
      <c r="C9" s="54"/>
      <c r="D9" s="18" t="s">
        <v>179</v>
      </c>
      <c r="E9" s="32">
        <f>SUM(E38,E49,E64,E75:E78,E93:E96,E98,E123:E126,E139:E141,E153:E156,E167:E169,E183:E187,E206:E209,E217:E222,E248:E249,E250:E253,E272,E283:E287,E312:E316,E329:E333,E344:E347,E366,E388,E403,-E284)</f>
        <v>7154114</v>
      </c>
      <c r="F9" s="113">
        <f>SUM(F38,F49,F64,F75:F78,F93:F96,F98,F123:F126,F139:F141,F153:F156,F167:F169,F183:F187,F206:F209,F217:F222,F248:F249,F250:F253,F272,F283:F287,F312:F316,F329:F333,F344:F347,F366,F388,F403,-F284)</f>
        <v>3640571.2500000005</v>
      </c>
      <c r="G9" s="33">
        <f aca="true" t="shared" si="0" ref="G9:G14">SUM(F9*100/E9)</f>
        <v>50.88780036214129</v>
      </c>
      <c r="H9" s="2"/>
    </row>
    <row r="10" spans="1:8" s="17" customFormat="1" ht="12.75">
      <c r="A10" s="54"/>
      <c r="B10" s="100"/>
      <c r="C10" s="54"/>
      <c r="D10" s="16" t="s">
        <v>100</v>
      </c>
      <c r="E10" s="32">
        <f>SUM(E212,E244,E265,E271,E370,E372,E378,E387,E395,E397,E270,E408,E385)</f>
        <v>1685787</v>
      </c>
      <c r="F10" s="113">
        <f>SUM(F212,F244,F265,F271,F370,F372,F378,F387,F395,F397,F270,F408,F385)</f>
        <v>878565</v>
      </c>
      <c r="G10" s="33">
        <f t="shared" si="0"/>
        <v>52.11601465665591</v>
      </c>
      <c r="H10" s="2"/>
    </row>
    <row r="11" spans="1:8" s="17" customFormat="1" ht="12.75">
      <c r="A11" s="54"/>
      <c r="B11" s="100"/>
      <c r="C11" s="54"/>
      <c r="D11" s="15" t="s">
        <v>8</v>
      </c>
      <c r="E11" s="34"/>
      <c r="F11" s="114"/>
      <c r="G11" s="33"/>
      <c r="H11" s="2"/>
    </row>
    <row r="12" spans="1:8" s="17" customFormat="1" ht="12.75">
      <c r="A12" s="54"/>
      <c r="B12" s="100"/>
      <c r="C12" s="54"/>
      <c r="D12" s="16" t="s">
        <v>96</v>
      </c>
      <c r="E12" s="133">
        <f>SUM(E212,E370,E372,E378,E244,E265)</f>
        <v>834274</v>
      </c>
      <c r="F12" s="132">
        <f>SUM(F212,F370,F372,F378,F244,F265)</f>
        <v>416425</v>
      </c>
      <c r="G12" s="33">
        <f t="shared" si="0"/>
        <v>49.91465633592801</v>
      </c>
      <c r="H12" s="2"/>
    </row>
    <row r="13" spans="1:8" s="17" customFormat="1" ht="12.75">
      <c r="A13" s="54"/>
      <c r="B13" s="100"/>
      <c r="C13" s="54"/>
      <c r="D13" s="2" t="s">
        <v>9</v>
      </c>
      <c r="E13" s="32">
        <f>SUM(E174)</f>
        <v>95000</v>
      </c>
      <c r="F13" s="113">
        <f>SUM(F174)</f>
        <v>33700.67</v>
      </c>
      <c r="G13" s="33">
        <f t="shared" si="0"/>
        <v>35.47438947368421</v>
      </c>
      <c r="H13" s="2"/>
    </row>
    <row r="14" spans="1:8" s="17" customFormat="1" ht="12.75">
      <c r="A14" s="54"/>
      <c r="B14" s="100"/>
      <c r="C14" s="54"/>
      <c r="D14" s="16" t="s">
        <v>97</v>
      </c>
      <c r="E14" s="32">
        <f>SUM(E8-E9-E10-E13)</f>
        <v>7737575</v>
      </c>
      <c r="F14" s="113">
        <f>SUM(F8-F9-F10-F13)</f>
        <v>3502636.450000001</v>
      </c>
      <c r="G14" s="33">
        <f t="shared" si="0"/>
        <v>45.26788367156378</v>
      </c>
      <c r="H14" s="2"/>
    </row>
    <row r="15" spans="1:9" s="6" customFormat="1" ht="12.75">
      <c r="A15" s="55" t="s">
        <v>10</v>
      </c>
      <c r="B15" s="101"/>
      <c r="C15" s="55"/>
      <c r="D15" s="79" t="s">
        <v>15</v>
      </c>
      <c r="E15" s="35">
        <f>SUM(E16,E24,E27,E20,E22,E29)</f>
        <v>431417</v>
      </c>
      <c r="F15" s="115">
        <f>SUM(F24,F27,F16,F20,F22,F29)</f>
        <v>43700.54</v>
      </c>
      <c r="G15" s="36">
        <f>PRODUCT(F15/E15*100)</f>
        <v>10.129535924639038</v>
      </c>
      <c r="H15" s="79"/>
      <c r="I15" s="5"/>
    </row>
    <row r="16" spans="1:9" s="6" customFormat="1" ht="12.75">
      <c r="A16" s="55"/>
      <c r="B16" s="101" t="s">
        <v>11</v>
      </c>
      <c r="C16" s="55"/>
      <c r="D16" s="79" t="s">
        <v>16</v>
      </c>
      <c r="E16" s="35">
        <f>SUM(E17:E19)</f>
        <v>25000</v>
      </c>
      <c r="F16" s="115">
        <f>SUM(F17:F19)</f>
        <v>6249.27</v>
      </c>
      <c r="G16" s="36">
        <f>PRODUCT(F16/E16*100)</f>
        <v>24.99708</v>
      </c>
      <c r="H16" s="79"/>
      <c r="I16" s="5"/>
    </row>
    <row r="17" spans="1:9" ht="12.75">
      <c r="A17" s="56"/>
      <c r="B17" s="102"/>
      <c r="C17" s="56">
        <v>4270</v>
      </c>
      <c r="D17" s="73" t="s">
        <v>27</v>
      </c>
      <c r="E17" s="37">
        <v>17000</v>
      </c>
      <c r="F17" s="116">
        <v>0</v>
      </c>
      <c r="G17" s="28" t="s">
        <v>95</v>
      </c>
      <c r="H17" s="78" t="s">
        <v>244</v>
      </c>
      <c r="I17" s="4"/>
    </row>
    <row r="18" spans="1:9" ht="12.75">
      <c r="A18" s="56"/>
      <c r="B18" s="102"/>
      <c r="C18" s="56">
        <v>4300</v>
      </c>
      <c r="D18" s="73" t="s">
        <v>18</v>
      </c>
      <c r="E18" s="37">
        <v>7000</v>
      </c>
      <c r="F18" s="116">
        <v>5250</v>
      </c>
      <c r="G18" s="28">
        <f>PRODUCT(F18/E18*100)</f>
        <v>75</v>
      </c>
      <c r="H18" s="78"/>
      <c r="I18" s="4"/>
    </row>
    <row r="19" spans="1:9" ht="12.75">
      <c r="A19" s="56"/>
      <c r="B19" s="102"/>
      <c r="C19" s="56">
        <v>4430</v>
      </c>
      <c r="D19" s="78" t="s">
        <v>19</v>
      </c>
      <c r="E19" s="37">
        <v>1000</v>
      </c>
      <c r="F19" s="116">
        <v>999.27</v>
      </c>
      <c r="G19" s="28">
        <f aca="true" t="shared" si="1" ref="G19:G103">PRODUCT(F19/E19*100)</f>
        <v>99.92699999999999</v>
      </c>
      <c r="H19" s="78"/>
      <c r="I19" s="4"/>
    </row>
    <row r="20" spans="1:9" s="6" customFormat="1" ht="12.75">
      <c r="A20" s="55"/>
      <c r="B20" s="101" t="s">
        <v>12</v>
      </c>
      <c r="C20" s="55"/>
      <c r="D20" s="79" t="s">
        <v>21</v>
      </c>
      <c r="E20" s="35">
        <f>SUM(E21)</f>
        <v>171200</v>
      </c>
      <c r="F20" s="115">
        <f>SUM(F21)</f>
        <v>0</v>
      </c>
      <c r="G20" s="36" t="s">
        <v>95</v>
      </c>
      <c r="H20" s="79"/>
      <c r="I20" s="5"/>
    </row>
    <row r="21" spans="1:9" ht="12.75">
      <c r="A21" s="56"/>
      <c r="B21" s="102"/>
      <c r="C21" s="56">
        <v>6050</v>
      </c>
      <c r="D21" s="78" t="s">
        <v>20</v>
      </c>
      <c r="E21" s="37">
        <v>171200</v>
      </c>
      <c r="F21" s="116">
        <v>0</v>
      </c>
      <c r="G21" s="28" t="s">
        <v>95</v>
      </c>
      <c r="H21" s="78"/>
      <c r="I21" s="4"/>
    </row>
    <row r="22" spans="1:9" s="6" customFormat="1" ht="12.75">
      <c r="A22" s="55"/>
      <c r="B22" s="101" t="s">
        <v>13</v>
      </c>
      <c r="C22" s="55"/>
      <c r="D22" s="79" t="s">
        <v>22</v>
      </c>
      <c r="E22" s="35">
        <f>SUM(E23)</f>
        <v>4700</v>
      </c>
      <c r="F22" s="115">
        <f>SUM(F23)</f>
        <v>2755.2</v>
      </c>
      <c r="G22" s="36">
        <f t="shared" si="1"/>
        <v>58.621276595744675</v>
      </c>
      <c r="H22" s="79"/>
      <c r="I22" s="5"/>
    </row>
    <row r="23" spans="1:9" ht="25.5">
      <c r="A23" s="56"/>
      <c r="B23" s="102"/>
      <c r="C23" s="56">
        <v>2850</v>
      </c>
      <c r="D23" s="78" t="s">
        <v>139</v>
      </c>
      <c r="E23" s="37">
        <v>4700</v>
      </c>
      <c r="F23" s="116">
        <v>2755.2</v>
      </c>
      <c r="G23" s="28">
        <f t="shared" si="1"/>
        <v>58.621276595744675</v>
      </c>
      <c r="H23" s="78"/>
      <c r="I23" s="4"/>
    </row>
    <row r="24" spans="1:9" s="25" customFormat="1" ht="38.25">
      <c r="A24" s="135"/>
      <c r="B24" s="136" t="s">
        <v>193</v>
      </c>
      <c r="C24" s="135"/>
      <c r="D24" s="137" t="s">
        <v>194</v>
      </c>
      <c r="E24" s="138">
        <f>SUM(E25:E26)</f>
        <v>139750</v>
      </c>
      <c r="F24" s="139">
        <f>SUM(F25:F26)</f>
        <v>10429.23</v>
      </c>
      <c r="G24" s="28">
        <f t="shared" si="1"/>
        <v>7.462776386404293</v>
      </c>
      <c r="H24" s="137"/>
      <c r="I24" s="141"/>
    </row>
    <row r="25" spans="1:9" ht="12.75">
      <c r="A25" s="56"/>
      <c r="B25" s="102"/>
      <c r="C25" s="56">
        <v>6050</v>
      </c>
      <c r="D25" s="78" t="s">
        <v>20</v>
      </c>
      <c r="E25" s="37">
        <v>9337</v>
      </c>
      <c r="F25" s="116">
        <v>9000</v>
      </c>
      <c r="G25" s="28">
        <f t="shared" si="1"/>
        <v>96.39070365213665</v>
      </c>
      <c r="H25" s="78"/>
      <c r="I25" s="4"/>
    </row>
    <row r="26" spans="1:9" ht="12.75">
      <c r="A26" s="56"/>
      <c r="B26" s="102"/>
      <c r="C26" s="56">
        <v>6058</v>
      </c>
      <c r="D26" s="78" t="s">
        <v>20</v>
      </c>
      <c r="E26" s="37">
        <v>130413</v>
      </c>
      <c r="F26" s="116">
        <v>1429.23</v>
      </c>
      <c r="G26" s="28">
        <f t="shared" si="1"/>
        <v>1.0959260196452807</v>
      </c>
      <c r="H26" s="78"/>
      <c r="I26" s="4"/>
    </row>
    <row r="27" spans="1:9" s="25" customFormat="1" ht="12.75">
      <c r="A27" s="135"/>
      <c r="B27" s="136" t="s">
        <v>173</v>
      </c>
      <c r="C27" s="135"/>
      <c r="D27" s="137" t="s">
        <v>174</v>
      </c>
      <c r="E27" s="138">
        <f>SUM(E28)</f>
        <v>60000</v>
      </c>
      <c r="F27" s="139">
        <f>SUM(F28)</f>
        <v>0</v>
      </c>
      <c r="G27" s="140">
        <f t="shared" si="1"/>
        <v>0</v>
      </c>
      <c r="H27" s="137"/>
      <c r="I27" s="141"/>
    </row>
    <row r="28" spans="1:9" ht="12.75">
      <c r="A28" s="56"/>
      <c r="B28" s="102"/>
      <c r="C28" s="56">
        <v>6050</v>
      </c>
      <c r="D28" s="78" t="s">
        <v>20</v>
      </c>
      <c r="E28" s="37">
        <v>60000</v>
      </c>
      <c r="F28" s="116">
        <v>0</v>
      </c>
      <c r="G28" s="28">
        <f t="shared" si="1"/>
        <v>0</v>
      </c>
      <c r="H28" s="78"/>
      <c r="I28" s="4"/>
    </row>
    <row r="29" spans="1:9" s="6" customFormat="1" ht="12.75">
      <c r="A29" s="55"/>
      <c r="B29" s="101" t="s">
        <v>14</v>
      </c>
      <c r="C29" s="55"/>
      <c r="D29" s="79" t="s">
        <v>23</v>
      </c>
      <c r="E29" s="35">
        <f>SUM(E30:E33)</f>
        <v>30767</v>
      </c>
      <c r="F29" s="115">
        <f>SUM(F30:F33)</f>
        <v>24266.84</v>
      </c>
      <c r="G29" s="28">
        <f t="shared" si="1"/>
        <v>78.87294828875093</v>
      </c>
      <c r="H29" s="79"/>
      <c r="I29" s="5"/>
    </row>
    <row r="30" spans="1:9" s="149" customFormat="1" ht="25.5">
      <c r="A30" s="142"/>
      <c r="B30" s="143"/>
      <c r="C30" s="142">
        <v>3040</v>
      </c>
      <c r="D30" s="144" t="s">
        <v>180</v>
      </c>
      <c r="E30" s="145">
        <v>5000</v>
      </c>
      <c r="F30" s="146">
        <v>0</v>
      </c>
      <c r="G30" s="28" t="s">
        <v>95</v>
      </c>
      <c r="H30" s="144" t="s">
        <v>181</v>
      </c>
      <c r="I30" s="148"/>
    </row>
    <row r="31" spans="1:9" s="6" customFormat="1" ht="12.75">
      <c r="A31" s="55"/>
      <c r="B31" s="101"/>
      <c r="C31" s="56">
        <v>4210</v>
      </c>
      <c r="D31" s="73" t="s">
        <v>17</v>
      </c>
      <c r="E31" s="107">
        <v>1720</v>
      </c>
      <c r="F31" s="117">
        <v>219.67</v>
      </c>
      <c r="G31" s="28">
        <f t="shared" si="1"/>
        <v>12.771511627906976</v>
      </c>
      <c r="H31" s="79"/>
      <c r="I31" s="5"/>
    </row>
    <row r="32" spans="1:9" ht="12.75">
      <c r="A32" s="56"/>
      <c r="B32" s="102"/>
      <c r="C32" s="56">
        <v>4300</v>
      </c>
      <c r="D32" s="73" t="s">
        <v>18</v>
      </c>
      <c r="E32" s="37">
        <v>256</v>
      </c>
      <c r="F32" s="116">
        <v>256.15</v>
      </c>
      <c r="G32" s="28">
        <f t="shared" si="1"/>
        <v>100.05859374999999</v>
      </c>
      <c r="H32" s="78"/>
      <c r="I32" s="4"/>
    </row>
    <row r="33" spans="1:9" ht="12.75">
      <c r="A33" s="56"/>
      <c r="B33" s="102"/>
      <c r="C33" s="56">
        <v>4430</v>
      </c>
      <c r="D33" s="73" t="s">
        <v>42</v>
      </c>
      <c r="E33" s="37">
        <v>23791</v>
      </c>
      <c r="F33" s="116">
        <v>23791.02</v>
      </c>
      <c r="G33" s="28">
        <f t="shared" si="1"/>
        <v>100.00008406540289</v>
      </c>
      <c r="H33" s="78"/>
      <c r="I33" s="4"/>
    </row>
    <row r="34" spans="1:9" s="6" customFormat="1" ht="12.75">
      <c r="A34" s="55">
        <v>600</v>
      </c>
      <c r="B34" s="101"/>
      <c r="C34" s="55"/>
      <c r="D34" s="79" t="s">
        <v>25</v>
      </c>
      <c r="E34" s="35">
        <f>SUM(E35,E37,E46,E48)</f>
        <v>1005650</v>
      </c>
      <c r="F34" s="115">
        <f>SUM(F35,F46,F37,F48)</f>
        <v>94306.79000000001</v>
      </c>
      <c r="G34" s="36">
        <f t="shared" si="1"/>
        <v>9.377695023119378</v>
      </c>
      <c r="H34" s="79"/>
      <c r="I34" s="5"/>
    </row>
    <row r="35" spans="1:9" s="6" customFormat="1" ht="12.75">
      <c r="A35" s="55"/>
      <c r="B35" s="101">
        <v>60014</v>
      </c>
      <c r="C35" s="55"/>
      <c r="D35" s="79" t="s">
        <v>24</v>
      </c>
      <c r="E35" s="35">
        <f>SUM(E36:E36)</f>
        <v>520</v>
      </c>
      <c r="F35" s="115">
        <f>SUM(F36:F36)</f>
        <v>514.85</v>
      </c>
      <c r="G35" s="36">
        <f t="shared" si="1"/>
        <v>99.00961538461539</v>
      </c>
      <c r="H35" s="79"/>
      <c r="I35" s="5"/>
    </row>
    <row r="36" spans="1:9" s="149" customFormat="1" ht="12.75">
      <c r="A36" s="142"/>
      <c r="B36" s="143"/>
      <c r="C36" s="142">
        <v>4430</v>
      </c>
      <c r="D36" s="144" t="s">
        <v>19</v>
      </c>
      <c r="E36" s="145">
        <v>520</v>
      </c>
      <c r="F36" s="146">
        <v>514.85</v>
      </c>
      <c r="G36" s="147">
        <f t="shared" si="1"/>
        <v>99.00961538461539</v>
      </c>
      <c r="H36" s="144"/>
      <c r="I36" s="148"/>
    </row>
    <row r="37" spans="1:9" s="6" customFormat="1" ht="12.75">
      <c r="A37" s="55"/>
      <c r="B37" s="101">
        <v>60016</v>
      </c>
      <c r="C37" s="55"/>
      <c r="D37" s="79" t="s">
        <v>26</v>
      </c>
      <c r="E37" s="35">
        <f>SUM(E38:E45)</f>
        <v>990130</v>
      </c>
      <c r="F37" s="115">
        <f>SUM(F38:F45)</f>
        <v>88592.61</v>
      </c>
      <c r="G37" s="36">
        <f t="shared" si="1"/>
        <v>8.947573550947856</v>
      </c>
      <c r="H37" s="79"/>
      <c r="I37" s="13"/>
    </row>
    <row r="38" spans="1:9" ht="25.5">
      <c r="A38" s="56"/>
      <c r="B38" s="102"/>
      <c r="C38" s="57">
        <v>4170</v>
      </c>
      <c r="D38" s="76" t="s">
        <v>195</v>
      </c>
      <c r="E38" s="38">
        <v>2650</v>
      </c>
      <c r="F38" s="118">
        <v>1600</v>
      </c>
      <c r="G38" s="39">
        <f t="shared" si="1"/>
        <v>60.37735849056604</v>
      </c>
      <c r="H38" s="29" t="s">
        <v>147</v>
      </c>
      <c r="I38" s="12"/>
    </row>
    <row r="39" spans="1:9" s="27" customFormat="1" ht="25.5">
      <c r="A39" s="56"/>
      <c r="B39" s="102"/>
      <c r="C39" s="56">
        <v>4210</v>
      </c>
      <c r="D39" s="78" t="s">
        <v>196</v>
      </c>
      <c r="E39" s="37">
        <v>50500</v>
      </c>
      <c r="F39" s="116">
        <v>33715.75</v>
      </c>
      <c r="G39" s="28">
        <f t="shared" si="1"/>
        <v>66.76386138613861</v>
      </c>
      <c r="H39" s="29" t="s">
        <v>133</v>
      </c>
      <c r="I39" s="26"/>
    </row>
    <row r="40" spans="1:9" ht="12.75">
      <c r="A40" s="58"/>
      <c r="B40" s="61"/>
      <c r="C40" s="58">
        <v>4270</v>
      </c>
      <c r="D40" s="75" t="s">
        <v>197</v>
      </c>
      <c r="E40" s="40">
        <v>35000</v>
      </c>
      <c r="F40" s="119">
        <v>26675.1</v>
      </c>
      <c r="G40" s="41">
        <f t="shared" si="1"/>
        <v>76.21457142857142</v>
      </c>
      <c r="H40" s="82" t="s">
        <v>154</v>
      </c>
      <c r="I40" s="12"/>
    </row>
    <row r="41" spans="1:9" ht="12.75">
      <c r="A41" s="57"/>
      <c r="B41" s="57"/>
      <c r="C41" s="59">
        <v>4300</v>
      </c>
      <c r="D41" s="76" t="s">
        <v>18</v>
      </c>
      <c r="E41" s="38">
        <v>76980</v>
      </c>
      <c r="F41" s="118">
        <v>26101.76</v>
      </c>
      <c r="G41" s="39">
        <f t="shared" si="1"/>
        <v>33.9071966744609</v>
      </c>
      <c r="H41" s="83"/>
      <c r="I41" s="12"/>
    </row>
    <row r="42" spans="1:9" ht="12.75">
      <c r="A42" s="103"/>
      <c r="B42" s="103"/>
      <c r="C42" s="60"/>
      <c r="D42" s="77" t="s">
        <v>246</v>
      </c>
      <c r="E42" s="42"/>
      <c r="F42" s="120"/>
      <c r="G42" s="43"/>
      <c r="H42" s="84" t="s">
        <v>248</v>
      </c>
      <c r="I42" s="12"/>
    </row>
    <row r="43" spans="1:9" ht="12.75">
      <c r="A43" s="103"/>
      <c r="B43" s="103"/>
      <c r="C43" s="60"/>
      <c r="D43" s="77" t="s">
        <v>247</v>
      </c>
      <c r="E43" s="42"/>
      <c r="F43" s="120"/>
      <c r="G43" s="43"/>
      <c r="H43" s="84" t="s">
        <v>286</v>
      </c>
      <c r="I43" s="12"/>
    </row>
    <row r="44" spans="1:9" ht="12.75">
      <c r="A44" s="58"/>
      <c r="B44" s="58"/>
      <c r="C44" s="61"/>
      <c r="D44" s="75" t="s">
        <v>198</v>
      </c>
      <c r="E44" s="40"/>
      <c r="F44" s="119"/>
      <c r="G44" s="44"/>
      <c r="H44" s="82" t="s">
        <v>249</v>
      </c>
      <c r="I44" s="12"/>
    </row>
    <row r="45" spans="1:9" ht="12.75">
      <c r="A45" s="56"/>
      <c r="B45" s="102"/>
      <c r="C45" s="57">
        <v>6050</v>
      </c>
      <c r="D45" s="76" t="s">
        <v>143</v>
      </c>
      <c r="E45" s="38">
        <v>825000</v>
      </c>
      <c r="F45" s="118">
        <v>500</v>
      </c>
      <c r="G45" s="39">
        <f t="shared" si="1"/>
        <v>0.06060606060606061</v>
      </c>
      <c r="H45" s="29"/>
      <c r="I45" s="12"/>
    </row>
    <row r="46" spans="1:9" s="6" customFormat="1" ht="12.75">
      <c r="A46" s="55"/>
      <c r="B46" s="101">
        <v>60017</v>
      </c>
      <c r="C46" s="108"/>
      <c r="D46" s="109" t="s">
        <v>140</v>
      </c>
      <c r="E46" s="110">
        <f>SUM(E47)</f>
        <v>4000</v>
      </c>
      <c r="F46" s="121">
        <f>SUM(F47)</f>
        <v>3000</v>
      </c>
      <c r="G46" s="28">
        <f t="shared" si="1"/>
        <v>75</v>
      </c>
      <c r="H46" s="85"/>
      <c r="I46" s="13"/>
    </row>
    <row r="47" spans="1:9" ht="12.75">
      <c r="A47" s="56"/>
      <c r="B47" s="102"/>
      <c r="C47" s="57">
        <v>6050</v>
      </c>
      <c r="D47" s="78" t="s">
        <v>20</v>
      </c>
      <c r="E47" s="38">
        <v>4000</v>
      </c>
      <c r="F47" s="118">
        <v>3000</v>
      </c>
      <c r="G47" s="39">
        <f t="shared" si="1"/>
        <v>75</v>
      </c>
      <c r="H47" s="29"/>
      <c r="I47" s="12"/>
    </row>
    <row r="48" spans="1:9" s="6" customFormat="1" ht="12.75">
      <c r="A48" s="62"/>
      <c r="B48" s="105">
        <v>60095</v>
      </c>
      <c r="C48" s="62"/>
      <c r="D48" s="79" t="s">
        <v>23</v>
      </c>
      <c r="E48" s="46">
        <f>SUM(E49:E51)</f>
        <v>11000</v>
      </c>
      <c r="F48" s="122">
        <f>SUM(F49:F51)</f>
        <v>2199.33</v>
      </c>
      <c r="G48" s="36">
        <f t="shared" si="1"/>
        <v>19.99390909090909</v>
      </c>
      <c r="H48" s="85"/>
      <c r="I48" s="9"/>
    </row>
    <row r="49" spans="1:9" s="20" customFormat="1" ht="25.5">
      <c r="A49" s="69"/>
      <c r="B49" s="111"/>
      <c r="C49" s="69">
        <v>4170</v>
      </c>
      <c r="D49" s="76" t="s">
        <v>199</v>
      </c>
      <c r="E49" s="52">
        <v>500</v>
      </c>
      <c r="F49" s="123">
        <v>0</v>
      </c>
      <c r="G49" s="39" t="s">
        <v>95</v>
      </c>
      <c r="H49" s="88"/>
      <c r="I49" s="19"/>
    </row>
    <row r="50" spans="2:9" ht="25.5">
      <c r="B50" s="104"/>
      <c r="C50" s="56">
        <v>4210</v>
      </c>
      <c r="D50" s="78" t="s">
        <v>200</v>
      </c>
      <c r="E50" s="45">
        <v>400</v>
      </c>
      <c r="F50" s="124">
        <v>0</v>
      </c>
      <c r="G50" s="39" t="s">
        <v>95</v>
      </c>
      <c r="H50" s="29"/>
      <c r="I50" s="11"/>
    </row>
    <row r="51" spans="2:9" ht="25.5">
      <c r="B51" s="104"/>
      <c r="C51" s="56">
        <v>4300</v>
      </c>
      <c r="D51" s="73" t="s">
        <v>201</v>
      </c>
      <c r="E51" s="45">
        <v>10100</v>
      </c>
      <c r="F51" s="124">
        <v>2199.33</v>
      </c>
      <c r="G51" s="39">
        <f t="shared" si="1"/>
        <v>21.775544554455443</v>
      </c>
      <c r="H51" s="29" t="s">
        <v>176</v>
      </c>
      <c r="I51" s="11"/>
    </row>
    <row r="52" spans="1:9" s="6" customFormat="1" ht="12.75">
      <c r="A52" s="62">
        <v>700</v>
      </c>
      <c r="B52" s="105"/>
      <c r="C52" s="62"/>
      <c r="D52" s="79" t="s">
        <v>30</v>
      </c>
      <c r="E52" s="46">
        <f>SUM(E53)</f>
        <v>299400</v>
      </c>
      <c r="F52" s="122">
        <f>SUM(F53)</f>
        <v>23857.34</v>
      </c>
      <c r="G52" s="36">
        <f t="shared" si="1"/>
        <v>7.968383433533734</v>
      </c>
      <c r="H52" s="85"/>
      <c r="I52" s="9"/>
    </row>
    <row r="53" spans="1:9" s="6" customFormat="1" ht="12.75">
      <c r="A53" s="62"/>
      <c r="B53" s="105">
        <v>70005</v>
      </c>
      <c r="C53" s="62"/>
      <c r="D53" s="79" t="s">
        <v>31</v>
      </c>
      <c r="E53" s="46">
        <f>SUM(E54:E59)</f>
        <v>299400</v>
      </c>
      <c r="F53" s="122">
        <f>SUM(F54:F59)</f>
        <v>23857.34</v>
      </c>
      <c r="G53" s="36">
        <f t="shared" si="1"/>
        <v>7.968383433533734</v>
      </c>
      <c r="H53" s="85"/>
      <c r="I53" s="9"/>
    </row>
    <row r="54" spans="2:9" ht="38.25">
      <c r="B54" s="104"/>
      <c r="C54" s="63">
        <v>4270</v>
      </c>
      <c r="D54" s="78" t="s">
        <v>27</v>
      </c>
      <c r="E54" s="45">
        <v>210900</v>
      </c>
      <c r="F54" s="124">
        <v>900</v>
      </c>
      <c r="G54" s="28">
        <f t="shared" si="1"/>
        <v>0.42674253200568996</v>
      </c>
      <c r="H54" s="29" t="s">
        <v>250</v>
      </c>
      <c r="I54" s="11"/>
    </row>
    <row r="55" spans="2:9" ht="25.5">
      <c r="B55" s="104"/>
      <c r="C55" s="63">
        <v>4300</v>
      </c>
      <c r="D55" s="78" t="s">
        <v>18</v>
      </c>
      <c r="E55" s="45">
        <v>60000</v>
      </c>
      <c r="F55" s="124">
        <v>20758</v>
      </c>
      <c r="G55" s="28">
        <f t="shared" si="1"/>
        <v>34.596666666666664</v>
      </c>
      <c r="H55" s="29" t="s">
        <v>134</v>
      </c>
      <c r="I55" s="11"/>
    </row>
    <row r="56" spans="2:9" ht="12.75">
      <c r="B56" s="104"/>
      <c r="C56" s="63">
        <v>4430</v>
      </c>
      <c r="D56" s="78" t="s">
        <v>19</v>
      </c>
      <c r="E56" s="45">
        <v>10000</v>
      </c>
      <c r="F56" s="124">
        <v>902.94</v>
      </c>
      <c r="G56" s="28">
        <f t="shared" si="1"/>
        <v>9.0294</v>
      </c>
      <c r="H56" s="29" t="s">
        <v>251</v>
      </c>
      <c r="I56" s="11"/>
    </row>
    <row r="57" spans="2:9" ht="25.5">
      <c r="B57" s="104"/>
      <c r="C57" s="63">
        <v>4520</v>
      </c>
      <c r="D57" s="78" t="s">
        <v>202</v>
      </c>
      <c r="E57" s="45">
        <v>1500</v>
      </c>
      <c r="F57" s="124">
        <v>320.4</v>
      </c>
      <c r="G57" s="28">
        <f t="shared" si="1"/>
        <v>21.36</v>
      </c>
      <c r="H57" s="29" t="s">
        <v>252</v>
      </c>
      <c r="I57" s="11"/>
    </row>
    <row r="58" spans="2:9" ht="12.75">
      <c r="B58" s="104"/>
      <c r="C58" s="57">
        <v>6050</v>
      </c>
      <c r="D58" s="76" t="s">
        <v>143</v>
      </c>
      <c r="E58" s="45">
        <v>11000</v>
      </c>
      <c r="F58" s="124">
        <v>976</v>
      </c>
      <c r="G58" s="28">
        <f t="shared" si="1"/>
        <v>8.872727272727273</v>
      </c>
      <c r="H58" s="29"/>
      <c r="I58" s="11"/>
    </row>
    <row r="59" spans="2:9" ht="25.5">
      <c r="B59" s="104"/>
      <c r="C59" s="63">
        <v>6060</v>
      </c>
      <c r="D59" s="78" t="s">
        <v>203</v>
      </c>
      <c r="E59" s="45">
        <v>6000</v>
      </c>
      <c r="F59" s="124">
        <v>0</v>
      </c>
      <c r="G59" s="28">
        <f t="shared" si="1"/>
        <v>0</v>
      </c>
      <c r="H59" s="29"/>
      <c r="I59" s="11"/>
    </row>
    <row r="60" spans="1:9" s="6" customFormat="1" ht="12.75">
      <c r="A60" s="62">
        <v>710</v>
      </c>
      <c r="B60" s="105"/>
      <c r="C60" s="62"/>
      <c r="D60" s="79" t="s">
        <v>32</v>
      </c>
      <c r="E60" s="46">
        <f>SUM(E61,E63,E70)</f>
        <v>194850</v>
      </c>
      <c r="F60" s="122">
        <f>SUM(F61,F63,F70)</f>
        <v>50126.14</v>
      </c>
      <c r="G60" s="36">
        <f t="shared" si="1"/>
        <v>25.725501667949707</v>
      </c>
      <c r="H60" s="85"/>
      <c r="I60" s="9"/>
    </row>
    <row r="61" spans="1:9" s="6" customFormat="1" ht="12.75">
      <c r="A61" s="62"/>
      <c r="B61" s="105">
        <v>71004</v>
      </c>
      <c r="C61" s="62"/>
      <c r="D61" s="79" t="s">
        <v>34</v>
      </c>
      <c r="E61" s="46">
        <f>SUM(E62)</f>
        <v>115000</v>
      </c>
      <c r="F61" s="122">
        <f>SUM(F62)</f>
        <v>5868.3</v>
      </c>
      <c r="G61" s="36">
        <f t="shared" si="1"/>
        <v>5.102869565217392</v>
      </c>
      <c r="H61" s="85"/>
      <c r="I61" s="9"/>
    </row>
    <row r="62" spans="2:9" ht="38.25">
      <c r="B62" s="104"/>
      <c r="C62" s="63">
        <v>4300</v>
      </c>
      <c r="D62" s="78" t="s">
        <v>18</v>
      </c>
      <c r="E62" s="45">
        <v>115000</v>
      </c>
      <c r="F62" s="124">
        <v>5868.3</v>
      </c>
      <c r="G62" s="28">
        <f t="shared" si="1"/>
        <v>5.102869565217392</v>
      </c>
      <c r="H62" s="29" t="s">
        <v>291</v>
      </c>
      <c r="I62" s="11"/>
    </row>
    <row r="63" spans="1:9" s="6" customFormat="1" ht="12.75">
      <c r="A63" s="62"/>
      <c r="B63" s="105">
        <v>71035</v>
      </c>
      <c r="C63" s="62"/>
      <c r="D63" s="79" t="s">
        <v>33</v>
      </c>
      <c r="E63" s="46">
        <f>SUM(E64:E68)</f>
        <v>30200</v>
      </c>
      <c r="F63" s="122">
        <f>SUM(F64:F68)</f>
        <v>11854.78</v>
      </c>
      <c r="G63" s="36">
        <f t="shared" si="1"/>
        <v>39.254238410596024</v>
      </c>
      <c r="H63" s="85"/>
      <c r="I63" s="9"/>
    </row>
    <row r="64" spans="2:9" ht="25.5">
      <c r="B64" s="104"/>
      <c r="C64" s="63">
        <v>4170</v>
      </c>
      <c r="D64" s="78" t="s">
        <v>204</v>
      </c>
      <c r="E64" s="45">
        <v>2300</v>
      </c>
      <c r="F64" s="124">
        <v>0</v>
      </c>
      <c r="G64" s="28">
        <f t="shared" si="1"/>
        <v>0</v>
      </c>
      <c r="H64" s="29"/>
      <c r="I64" s="11"/>
    </row>
    <row r="65" spans="1:9" ht="12.75">
      <c r="A65" s="64"/>
      <c r="B65" s="64"/>
      <c r="C65" s="64">
        <v>4210</v>
      </c>
      <c r="D65" s="76" t="s">
        <v>17</v>
      </c>
      <c r="E65" s="47">
        <v>18920</v>
      </c>
      <c r="F65" s="125">
        <v>7892.5</v>
      </c>
      <c r="G65" s="39">
        <f t="shared" si="1"/>
        <v>41.71511627906977</v>
      </c>
      <c r="H65" s="181" t="s">
        <v>148</v>
      </c>
      <c r="I65" s="11"/>
    </row>
    <row r="66" spans="1:9" ht="12.75">
      <c r="A66" s="65"/>
      <c r="B66" s="65"/>
      <c r="C66" s="65"/>
      <c r="D66" s="77" t="s">
        <v>205</v>
      </c>
      <c r="E66" s="49"/>
      <c r="F66" s="126"/>
      <c r="G66" s="91"/>
      <c r="H66" s="183"/>
      <c r="I66" s="11"/>
    </row>
    <row r="67" spans="1:9" ht="12.75">
      <c r="A67" s="66"/>
      <c r="B67" s="66"/>
      <c r="C67" s="66"/>
      <c r="D67" s="75" t="s">
        <v>206</v>
      </c>
      <c r="E67" s="48"/>
      <c r="F67" s="127"/>
      <c r="G67" s="41"/>
      <c r="H67" s="184"/>
      <c r="I67" s="11"/>
    </row>
    <row r="68" spans="1:9" ht="12.75">
      <c r="A68" s="64"/>
      <c r="B68" s="64"/>
      <c r="C68" s="64">
        <v>4300</v>
      </c>
      <c r="D68" s="76" t="s">
        <v>18</v>
      </c>
      <c r="E68" s="47">
        <v>8980</v>
      </c>
      <c r="F68" s="125">
        <v>3962.28</v>
      </c>
      <c r="G68" s="39">
        <f t="shared" si="1"/>
        <v>44.123385300668154</v>
      </c>
      <c r="H68" s="181" t="s">
        <v>149</v>
      </c>
      <c r="I68" s="11"/>
    </row>
    <row r="69" spans="1:9" ht="12.75">
      <c r="A69" s="65"/>
      <c r="B69" s="65"/>
      <c r="C69" s="65"/>
      <c r="D69" s="77" t="s">
        <v>207</v>
      </c>
      <c r="E69" s="49"/>
      <c r="F69" s="126"/>
      <c r="G69" s="43"/>
      <c r="H69" s="182"/>
      <c r="I69" s="11"/>
    </row>
    <row r="70" spans="1:9" s="6" customFormat="1" ht="12.75">
      <c r="A70" s="62"/>
      <c r="B70" s="105">
        <v>71095</v>
      </c>
      <c r="C70" s="62"/>
      <c r="D70" s="79" t="s">
        <v>23</v>
      </c>
      <c r="E70" s="46">
        <f>SUM(E71:E72)</f>
        <v>49650</v>
      </c>
      <c r="F70" s="122">
        <f>SUM(F71:F72)</f>
        <v>32403.059999999998</v>
      </c>
      <c r="G70" s="36">
        <f t="shared" si="1"/>
        <v>65.26296072507553</v>
      </c>
      <c r="H70" s="85"/>
      <c r="I70" s="9"/>
    </row>
    <row r="71" spans="1:9" s="20" customFormat="1" ht="12.75">
      <c r="A71" s="69"/>
      <c r="B71" s="111"/>
      <c r="C71" s="69">
        <v>4300</v>
      </c>
      <c r="D71" s="164" t="s">
        <v>208</v>
      </c>
      <c r="E71" s="52">
        <v>1400</v>
      </c>
      <c r="F71" s="123">
        <v>1355.03</v>
      </c>
      <c r="G71" s="28">
        <f t="shared" si="1"/>
        <v>96.78785714285713</v>
      </c>
      <c r="H71" s="88"/>
      <c r="I71" s="19"/>
    </row>
    <row r="72" spans="2:9" ht="12.75">
      <c r="B72" s="104"/>
      <c r="C72" s="63">
        <v>6050</v>
      </c>
      <c r="D72" s="78" t="s">
        <v>20</v>
      </c>
      <c r="E72" s="45">
        <v>48250</v>
      </c>
      <c r="F72" s="124">
        <v>31048.03</v>
      </c>
      <c r="G72" s="28">
        <f t="shared" si="1"/>
        <v>64.34824870466322</v>
      </c>
      <c r="H72" s="29"/>
      <c r="I72" s="11"/>
    </row>
    <row r="73" spans="1:9" s="6" customFormat="1" ht="12.75">
      <c r="A73" s="62">
        <v>750</v>
      </c>
      <c r="B73" s="105"/>
      <c r="C73" s="62"/>
      <c r="D73" s="79" t="s">
        <v>48</v>
      </c>
      <c r="E73" s="46">
        <f>SUM(E74,E81,E91,E117,E120)</f>
        <v>2121537</v>
      </c>
      <c r="F73" s="122">
        <f>SUM(F74,F117,F81,F91,F120)</f>
        <v>1122019.05</v>
      </c>
      <c r="G73" s="36">
        <f t="shared" si="1"/>
        <v>52.88708375107293</v>
      </c>
      <c r="H73" s="85"/>
      <c r="I73" s="9"/>
    </row>
    <row r="74" spans="1:9" s="6" customFormat="1" ht="12.75">
      <c r="A74" s="62"/>
      <c r="B74" s="62">
        <v>75011</v>
      </c>
      <c r="C74" s="62"/>
      <c r="D74" s="79" t="s">
        <v>101</v>
      </c>
      <c r="E74" s="46">
        <f>SUM(E75:E80)</f>
        <v>94930</v>
      </c>
      <c r="F74" s="122">
        <f>SUM(F75:F80)</f>
        <v>52760.66</v>
      </c>
      <c r="G74" s="36">
        <f t="shared" si="1"/>
        <v>55.57848941325187</v>
      </c>
      <c r="H74" s="85"/>
      <c r="I74" s="9"/>
    </row>
    <row r="75" spans="2:9" ht="12.75">
      <c r="B75" s="63"/>
      <c r="C75" s="63">
        <v>4010</v>
      </c>
      <c r="D75" s="78" t="s">
        <v>38</v>
      </c>
      <c r="E75" s="45">
        <v>66250</v>
      </c>
      <c r="F75" s="124">
        <v>34019.17</v>
      </c>
      <c r="G75" s="28">
        <f t="shared" si="1"/>
        <v>51.34969056603773</v>
      </c>
      <c r="H75" s="29"/>
      <c r="I75" s="11"/>
    </row>
    <row r="76" spans="2:9" ht="12.75">
      <c r="B76" s="63"/>
      <c r="C76" s="63">
        <v>4040</v>
      </c>
      <c r="D76" s="78" t="s">
        <v>39</v>
      </c>
      <c r="E76" s="45">
        <v>6400</v>
      </c>
      <c r="F76" s="124">
        <v>6400</v>
      </c>
      <c r="G76" s="28">
        <f t="shared" si="1"/>
        <v>100</v>
      </c>
      <c r="H76" s="29"/>
      <c r="I76" s="11"/>
    </row>
    <row r="77" spans="2:9" ht="12.75">
      <c r="B77" s="63"/>
      <c r="C77" s="63">
        <v>4110</v>
      </c>
      <c r="D77" s="78" t="s">
        <v>28</v>
      </c>
      <c r="E77" s="45">
        <v>12500</v>
      </c>
      <c r="F77" s="124">
        <v>5488.76</v>
      </c>
      <c r="G77" s="28">
        <f t="shared" si="1"/>
        <v>43.91008</v>
      </c>
      <c r="H77" s="29"/>
      <c r="I77" s="11"/>
    </row>
    <row r="78" spans="2:9" ht="12.75">
      <c r="B78" s="63"/>
      <c r="C78" s="63">
        <v>4120</v>
      </c>
      <c r="D78" s="78" t="s">
        <v>40</v>
      </c>
      <c r="E78" s="45">
        <v>1750</v>
      </c>
      <c r="F78" s="124">
        <v>773.87</v>
      </c>
      <c r="G78" s="28">
        <f t="shared" si="1"/>
        <v>44.22114285714286</v>
      </c>
      <c r="H78" s="29"/>
      <c r="I78" s="11"/>
    </row>
    <row r="79" spans="2:9" ht="25.5">
      <c r="B79" s="63"/>
      <c r="C79" s="63">
        <v>4570</v>
      </c>
      <c r="D79" s="78" t="s">
        <v>209</v>
      </c>
      <c r="E79" s="45">
        <v>30</v>
      </c>
      <c r="F79" s="124">
        <v>28.86</v>
      </c>
      <c r="G79" s="28">
        <f>PRODUCT(F79/E79*100)</f>
        <v>96.2</v>
      </c>
      <c r="H79" s="29"/>
      <c r="I79" s="11"/>
    </row>
    <row r="80" spans="2:9" ht="25.5">
      <c r="B80" s="63"/>
      <c r="C80" s="63">
        <v>6060</v>
      </c>
      <c r="D80" s="78" t="s">
        <v>203</v>
      </c>
      <c r="E80" s="45">
        <v>8000</v>
      </c>
      <c r="F80" s="124">
        <v>6050</v>
      </c>
      <c r="G80" s="28">
        <f t="shared" si="1"/>
        <v>75.625</v>
      </c>
      <c r="H80" s="29"/>
      <c r="I80" s="11"/>
    </row>
    <row r="81" spans="1:9" s="6" customFormat="1" ht="12.75">
      <c r="A81" s="62"/>
      <c r="B81" s="62">
        <v>75022</v>
      </c>
      <c r="C81" s="62"/>
      <c r="D81" s="79" t="s">
        <v>47</v>
      </c>
      <c r="E81" s="46">
        <f>SUM(E82:E90)</f>
        <v>104100</v>
      </c>
      <c r="F81" s="122">
        <f>SUM(F82:F90)</f>
        <v>47421.57000000001</v>
      </c>
      <c r="G81" s="36">
        <f t="shared" si="1"/>
        <v>45.55386167146975</v>
      </c>
      <c r="H81" s="85"/>
      <c r="I81" s="9"/>
    </row>
    <row r="82" spans="2:9" ht="12.75">
      <c r="B82" s="63"/>
      <c r="C82" s="63">
        <v>3030</v>
      </c>
      <c r="D82" s="78" t="s">
        <v>37</v>
      </c>
      <c r="E82" s="45">
        <v>91400</v>
      </c>
      <c r="F82" s="124">
        <v>41350.61</v>
      </c>
      <c r="G82" s="28">
        <f t="shared" si="1"/>
        <v>45.24136761487965</v>
      </c>
      <c r="H82" s="29" t="s">
        <v>113</v>
      </c>
      <c r="I82" s="11"/>
    </row>
    <row r="83" spans="2:9" ht="12.75">
      <c r="B83" s="63"/>
      <c r="C83" s="63">
        <v>4210</v>
      </c>
      <c r="D83" s="78" t="s">
        <v>17</v>
      </c>
      <c r="E83" s="45">
        <v>2300</v>
      </c>
      <c r="F83" s="124">
        <v>803.76</v>
      </c>
      <c r="G83" s="28">
        <f t="shared" si="1"/>
        <v>34.94608695652174</v>
      </c>
      <c r="H83" s="29" t="s">
        <v>114</v>
      </c>
      <c r="I83" s="11"/>
    </row>
    <row r="84" spans="2:9" ht="12.75">
      <c r="B84" s="63"/>
      <c r="C84" s="63">
        <v>4270</v>
      </c>
      <c r="D84" s="78" t="s">
        <v>27</v>
      </c>
      <c r="E84" s="45">
        <v>1000</v>
      </c>
      <c r="F84" s="124">
        <v>542.9</v>
      </c>
      <c r="G84" s="28">
        <f t="shared" si="1"/>
        <v>54.28999999999999</v>
      </c>
      <c r="H84" s="29" t="s">
        <v>182</v>
      </c>
      <c r="I84" s="11"/>
    </row>
    <row r="85" spans="2:9" ht="12.75">
      <c r="B85" s="63"/>
      <c r="C85" s="63">
        <v>4300</v>
      </c>
      <c r="D85" s="78" t="s">
        <v>18</v>
      </c>
      <c r="E85" s="45">
        <v>1780</v>
      </c>
      <c r="F85" s="124">
        <v>770</v>
      </c>
      <c r="G85" s="28">
        <f t="shared" si="1"/>
        <v>43.258426966292134</v>
      </c>
      <c r="H85" s="29" t="s">
        <v>253</v>
      </c>
      <c r="I85" s="11"/>
    </row>
    <row r="86" spans="2:9" ht="25.5">
      <c r="B86" s="63"/>
      <c r="C86" s="63">
        <v>4360</v>
      </c>
      <c r="D86" s="78" t="s">
        <v>210</v>
      </c>
      <c r="E86" s="45">
        <v>1800</v>
      </c>
      <c r="F86" s="124">
        <v>753.08</v>
      </c>
      <c r="G86" s="28">
        <f t="shared" si="1"/>
        <v>41.83777777777778</v>
      </c>
      <c r="H86" s="29"/>
      <c r="I86" s="11"/>
    </row>
    <row r="87" spans="2:9" ht="25.5">
      <c r="B87" s="63"/>
      <c r="C87" s="63">
        <v>4370</v>
      </c>
      <c r="D87" s="78" t="s">
        <v>211</v>
      </c>
      <c r="E87" s="45">
        <v>720</v>
      </c>
      <c r="F87" s="124">
        <v>244.11</v>
      </c>
      <c r="G87" s="28">
        <f t="shared" si="1"/>
        <v>33.90416666666667</v>
      </c>
      <c r="H87" s="29"/>
      <c r="I87" s="11"/>
    </row>
    <row r="88" spans="2:9" ht="12.75">
      <c r="B88" s="63"/>
      <c r="C88" s="63">
        <v>4410</v>
      </c>
      <c r="D88" s="78" t="s">
        <v>44</v>
      </c>
      <c r="E88" s="45">
        <v>1100</v>
      </c>
      <c r="F88" s="124">
        <v>561.77</v>
      </c>
      <c r="G88" s="28">
        <f t="shared" si="1"/>
        <v>51.06999999999999</v>
      </c>
      <c r="H88" s="29"/>
      <c r="I88" s="11"/>
    </row>
    <row r="89" spans="2:9" ht="25.5">
      <c r="B89" s="63"/>
      <c r="C89" s="63">
        <v>4740</v>
      </c>
      <c r="D89" s="78" t="s">
        <v>212</v>
      </c>
      <c r="E89" s="45">
        <v>3800</v>
      </c>
      <c r="F89" s="124">
        <v>2395.34</v>
      </c>
      <c r="G89" s="28">
        <f t="shared" si="1"/>
        <v>63.03526315789474</v>
      </c>
      <c r="H89" s="29"/>
      <c r="I89" s="11"/>
    </row>
    <row r="90" spans="2:9" ht="25.5">
      <c r="B90" s="63"/>
      <c r="C90" s="63">
        <v>4750</v>
      </c>
      <c r="D90" s="78" t="s">
        <v>213</v>
      </c>
      <c r="E90" s="45">
        <v>200</v>
      </c>
      <c r="F90" s="124">
        <v>0</v>
      </c>
      <c r="G90" s="28">
        <f t="shared" si="1"/>
        <v>0</v>
      </c>
      <c r="H90" s="29"/>
      <c r="I90" s="11"/>
    </row>
    <row r="91" spans="1:9" s="6" customFormat="1" ht="12.75">
      <c r="A91" s="62"/>
      <c r="B91" s="62">
        <v>75023</v>
      </c>
      <c r="C91" s="62"/>
      <c r="D91" s="79" t="s">
        <v>46</v>
      </c>
      <c r="E91" s="46">
        <f>SUM(E92:E116)</f>
        <v>1681557</v>
      </c>
      <c r="F91" s="122">
        <f>SUM(F92:F116)</f>
        <v>900570.02</v>
      </c>
      <c r="G91" s="36">
        <f t="shared" si="1"/>
        <v>53.55572365373283</v>
      </c>
      <c r="H91" s="85"/>
      <c r="I91" s="9"/>
    </row>
    <row r="92" spans="2:9" ht="12.75">
      <c r="B92" s="63"/>
      <c r="C92" s="63">
        <v>3020</v>
      </c>
      <c r="D92" s="78" t="s">
        <v>36</v>
      </c>
      <c r="E92" s="45">
        <v>2000</v>
      </c>
      <c r="F92" s="124">
        <v>715.78</v>
      </c>
      <c r="G92" s="28">
        <f t="shared" si="1"/>
        <v>35.789</v>
      </c>
      <c r="H92" s="29"/>
      <c r="I92" s="11"/>
    </row>
    <row r="93" spans="2:9" ht="12.75">
      <c r="B93" s="63"/>
      <c r="C93" s="63">
        <v>4010</v>
      </c>
      <c r="D93" s="78" t="s">
        <v>38</v>
      </c>
      <c r="E93" s="45">
        <v>1013770</v>
      </c>
      <c r="F93" s="124">
        <v>501967.48</v>
      </c>
      <c r="G93" s="28">
        <f t="shared" si="1"/>
        <v>49.5149274490269</v>
      </c>
      <c r="H93" s="29"/>
      <c r="I93" s="11"/>
    </row>
    <row r="94" spans="2:9" ht="12.75">
      <c r="B94" s="63"/>
      <c r="C94" s="63">
        <v>4040</v>
      </c>
      <c r="D94" s="78" t="s">
        <v>39</v>
      </c>
      <c r="E94" s="45">
        <v>72462</v>
      </c>
      <c r="F94" s="124">
        <v>72462</v>
      </c>
      <c r="G94" s="28">
        <f t="shared" si="1"/>
        <v>100</v>
      </c>
      <c r="H94" s="29"/>
      <c r="I94" s="11"/>
    </row>
    <row r="95" spans="2:9" ht="12.75">
      <c r="B95" s="63"/>
      <c r="C95" s="63">
        <v>4110</v>
      </c>
      <c r="D95" s="78" t="s">
        <v>28</v>
      </c>
      <c r="E95" s="45">
        <v>173400</v>
      </c>
      <c r="F95" s="124">
        <v>93003.37</v>
      </c>
      <c r="G95" s="28">
        <f t="shared" si="1"/>
        <v>53.63516147635524</v>
      </c>
      <c r="H95" s="29"/>
      <c r="I95" s="11"/>
    </row>
    <row r="96" spans="2:9" ht="12.75">
      <c r="B96" s="63"/>
      <c r="C96" s="63">
        <v>4120</v>
      </c>
      <c r="D96" s="78" t="s">
        <v>40</v>
      </c>
      <c r="E96" s="45">
        <v>24800</v>
      </c>
      <c r="F96" s="124">
        <v>13263.67</v>
      </c>
      <c r="G96" s="28">
        <f t="shared" si="1"/>
        <v>53.48254032258064</v>
      </c>
      <c r="H96" s="29"/>
      <c r="I96" s="11"/>
    </row>
    <row r="97" spans="2:9" ht="25.5">
      <c r="B97" s="63"/>
      <c r="C97" s="63">
        <v>4140</v>
      </c>
      <c r="D97" s="78" t="s">
        <v>172</v>
      </c>
      <c r="E97" s="45">
        <v>3000</v>
      </c>
      <c r="F97" s="124">
        <v>1119</v>
      </c>
      <c r="G97" s="28">
        <f t="shared" si="1"/>
        <v>37.3</v>
      </c>
      <c r="H97" s="29"/>
      <c r="I97" s="11"/>
    </row>
    <row r="98" spans="2:9" ht="38.25">
      <c r="B98" s="63"/>
      <c r="C98" s="63">
        <v>4170</v>
      </c>
      <c r="D98" s="78" t="s">
        <v>29</v>
      </c>
      <c r="E98" s="45">
        <v>22000</v>
      </c>
      <c r="F98" s="124">
        <v>11820.3</v>
      </c>
      <c r="G98" s="28">
        <f t="shared" si="1"/>
        <v>53.72863636363636</v>
      </c>
      <c r="H98" s="29" t="s">
        <v>183</v>
      </c>
      <c r="I98" s="11"/>
    </row>
    <row r="99" spans="2:9" ht="38.25">
      <c r="B99" s="63"/>
      <c r="C99" s="63">
        <v>4210</v>
      </c>
      <c r="D99" s="78" t="s">
        <v>17</v>
      </c>
      <c r="E99" s="45">
        <v>75000</v>
      </c>
      <c r="F99" s="124">
        <v>56563.26</v>
      </c>
      <c r="G99" s="28">
        <f t="shared" si="1"/>
        <v>75.41768</v>
      </c>
      <c r="H99" s="29" t="s">
        <v>115</v>
      </c>
      <c r="I99" s="11"/>
    </row>
    <row r="100" spans="2:9" ht="12.75">
      <c r="B100" s="63"/>
      <c r="C100" s="63">
        <v>4260</v>
      </c>
      <c r="D100" s="78" t="s">
        <v>35</v>
      </c>
      <c r="E100" s="45">
        <v>26000</v>
      </c>
      <c r="F100" s="124">
        <v>13472.94</v>
      </c>
      <c r="G100" s="28">
        <f t="shared" si="1"/>
        <v>51.819</v>
      </c>
      <c r="H100" s="29"/>
      <c r="I100" s="11"/>
    </row>
    <row r="101" spans="2:9" ht="12.75">
      <c r="B101" s="63"/>
      <c r="C101" s="63">
        <v>4270</v>
      </c>
      <c r="D101" s="78" t="s">
        <v>27</v>
      </c>
      <c r="E101" s="45">
        <v>24000</v>
      </c>
      <c r="F101" s="124">
        <v>1622.16</v>
      </c>
      <c r="G101" s="28">
        <f t="shared" si="1"/>
        <v>6.7589999999999995</v>
      </c>
      <c r="H101" s="29" t="s">
        <v>182</v>
      </c>
      <c r="I101" s="11"/>
    </row>
    <row r="102" spans="2:9" ht="12.75">
      <c r="B102" s="63"/>
      <c r="C102" s="63">
        <v>4280</v>
      </c>
      <c r="D102" s="78" t="s">
        <v>41</v>
      </c>
      <c r="E102" s="45">
        <v>500</v>
      </c>
      <c r="F102" s="124">
        <v>375</v>
      </c>
      <c r="G102" s="28">
        <f t="shared" si="1"/>
        <v>75</v>
      </c>
      <c r="H102" s="29" t="s">
        <v>116</v>
      </c>
      <c r="I102" s="11"/>
    </row>
    <row r="103" spans="2:9" ht="38.25">
      <c r="B103" s="63"/>
      <c r="C103" s="63">
        <v>4300</v>
      </c>
      <c r="D103" s="78" t="s">
        <v>18</v>
      </c>
      <c r="E103" s="45">
        <v>65000</v>
      </c>
      <c r="F103" s="124">
        <v>35260.16</v>
      </c>
      <c r="G103" s="28">
        <f t="shared" si="1"/>
        <v>54.24640000000001</v>
      </c>
      <c r="H103" s="29" t="s">
        <v>254</v>
      </c>
      <c r="I103" s="11"/>
    </row>
    <row r="104" spans="2:9" ht="12.75">
      <c r="B104" s="63"/>
      <c r="C104" s="63">
        <v>4350</v>
      </c>
      <c r="D104" s="78" t="s">
        <v>43</v>
      </c>
      <c r="E104" s="45">
        <v>3200</v>
      </c>
      <c r="F104" s="124">
        <v>1219.22</v>
      </c>
      <c r="G104" s="28">
        <f aca="true" t="shared" si="2" ref="G104:G155">PRODUCT(F104/E104*100)</f>
        <v>38.100625</v>
      </c>
      <c r="H104" s="29"/>
      <c r="I104" s="11"/>
    </row>
    <row r="105" spans="2:9" ht="25.5">
      <c r="B105" s="63"/>
      <c r="C105" s="63">
        <v>4360</v>
      </c>
      <c r="D105" s="78" t="s">
        <v>210</v>
      </c>
      <c r="E105" s="45">
        <v>2400</v>
      </c>
      <c r="F105" s="124">
        <v>1450.75</v>
      </c>
      <c r="G105" s="28">
        <f t="shared" si="2"/>
        <v>60.44791666666667</v>
      </c>
      <c r="H105" s="29"/>
      <c r="I105" s="11"/>
    </row>
    <row r="106" spans="2:9" ht="25.5">
      <c r="B106" s="63"/>
      <c r="C106" s="63">
        <v>4370</v>
      </c>
      <c r="D106" s="78" t="s">
        <v>211</v>
      </c>
      <c r="E106" s="45">
        <v>14500</v>
      </c>
      <c r="F106" s="124">
        <v>4889.87</v>
      </c>
      <c r="G106" s="28">
        <f t="shared" si="2"/>
        <v>33.723241379310345</v>
      </c>
      <c r="H106" s="29"/>
      <c r="I106" s="11"/>
    </row>
    <row r="107" spans="2:9" ht="25.5">
      <c r="B107" s="63"/>
      <c r="C107" s="63">
        <v>4390</v>
      </c>
      <c r="D107" s="78" t="s">
        <v>214</v>
      </c>
      <c r="E107" s="45">
        <v>12200</v>
      </c>
      <c r="F107" s="124">
        <v>0</v>
      </c>
      <c r="G107" s="28">
        <f t="shared" si="2"/>
        <v>0</v>
      </c>
      <c r="H107" s="29" t="s">
        <v>244</v>
      </c>
      <c r="I107" s="11"/>
    </row>
    <row r="108" spans="2:9" ht="12.75">
      <c r="B108" s="63"/>
      <c r="C108" s="63">
        <v>4410</v>
      </c>
      <c r="D108" s="78" t="s">
        <v>44</v>
      </c>
      <c r="E108" s="45">
        <v>33000</v>
      </c>
      <c r="F108" s="124">
        <v>14322.96</v>
      </c>
      <c r="G108" s="28">
        <f t="shared" si="2"/>
        <v>43.402909090909084</v>
      </c>
      <c r="H108" s="29"/>
      <c r="I108" s="11"/>
    </row>
    <row r="109" spans="2:9" ht="12.75">
      <c r="B109" s="63"/>
      <c r="C109" s="63">
        <v>4420</v>
      </c>
      <c r="D109" s="78" t="s">
        <v>45</v>
      </c>
      <c r="E109" s="45">
        <v>4000</v>
      </c>
      <c r="F109" s="124">
        <v>1872.79</v>
      </c>
      <c r="G109" s="28">
        <f t="shared" si="2"/>
        <v>46.81975</v>
      </c>
      <c r="H109" s="29"/>
      <c r="I109" s="11"/>
    </row>
    <row r="110" spans="2:9" ht="12.75">
      <c r="B110" s="63"/>
      <c r="C110" s="63">
        <v>4430</v>
      </c>
      <c r="D110" s="78" t="s">
        <v>42</v>
      </c>
      <c r="E110" s="45">
        <v>6000</v>
      </c>
      <c r="F110" s="124">
        <v>2298.76</v>
      </c>
      <c r="G110" s="28">
        <f t="shared" si="2"/>
        <v>38.31266666666667</v>
      </c>
      <c r="H110" s="29" t="s">
        <v>117</v>
      </c>
      <c r="I110" s="11"/>
    </row>
    <row r="111" spans="2:9" ht="25.5">
      <c r="B111" s="63"/>
      <c r="C111" s="63">
        <v>4440</v>
      </c>
      <c r="D111" s="78" t="s">
        <v>191</v>
      </c>
      <c r="E111" s="45">
        <v>25625</v>
      </c>
      <c r="F111" s="124">
        <v>19218.74</v>
      </c>
      <c r="G111" s="28">
        <f t="shared" si="2"/>
        <v>74.99996097560975</v>
      </c>
      <c r="H111" s="29"/>
      <c r="I111" s="11"/>
    </row>
    <row r="112" spans="2:9" ht="25.5">
      <c r="B112" s="63"/>
      <c r="C112" s="63">
        <v>4700</v>
      </c>
      <c r="D112" s="78" t="s">
        <v>215</v>
      </c>
      <c r="E112" s="45">
        <v>8000</v>
      </c>
      <c r="F112" s="124">
        <v>4696</v>
      </c>
      <c r="G112" s="28">
        <f t="shared" si="2"/>
        <v>58.699999999999996</v>
      </c>
      <c r="H112" s="29"/>
      <c r="I112" s="11"/>
    </row>
    <row r="113" spans="2:9" ht="25.5">
      <c r="B113" s="63"/>
      <c r="C113" s="63">
        <v>4740</v>
      </c>
      <c r="D113" s="78" t="s">
        <v>212</v>
      </c>
      <c r="E113" s="45">
        <v>41500</v>
      </c>
      <c r="F113" s="124">
        <v>26990.87</v>
      </c>
      <c r="G113" s="28">
        <f t="shared" si="2"/>
        <v>65.03824096385542</v>
      </c>
      <c r="H113" s="29"/>
      <c r="I113" s="11"/>
    </row>
    <row r="114" spans="2:9" ht="25.5">
      <c r="B114" s="63"/>
      <c r="C114" s="63">
        <v>4750</v>
      </c>
      <c r="D114" s="78" t="s">
        <v>213</v>
      </c>
      <c r="E114" s="45">
        <v>12000</v>
      </c>
      <c r="F114" s="124">
        <v>5744.94</v>
      </c>
      <c r="G114" s="28">
        <f t="shared" si="2"/>
        <v>47.8745</v>
      </c>
      <c r="H114" s="29"/>
      <c r="I114" s="11"/>
    </row>
    <row r="115" spans="2:9" ht="12.75">
      <c r="B115" s="63"/>
      <c r="C115" s="63">
        <v>6050</v>
      </c>
      <c r="D115" s="78" t="s">
        <v>20</v>
      </c>
      <c r="E115" s="45">
        <v>1300</v>
      </c>
      <c r="F115" s="124">
        <v>1300</v>
      </c>
      <c r="G115" s="28">
        <f t="shared" si="2"/>
        <v>100</v>
      </c>
      <c r="H115" s="29"/>
      <c r="I115" s="11"/>
    </row>
    <row r="116" spans="2:9" ht="25.5">
      <c r="B116" s="63"/>
      <c r="C116" s="63">
        <v>6060</v>
      </c>
      <c r="D116" s="78" t="s">
        <v>203</v>
      </c>
      <c r="E116" s="45">
        <v>15900</v>
      </c>
      <c r="F116" s="124">
        <v>14920</v>
      </c>
      <c r="G116" s="28">
        <f t="shared" si="2"/>
        <v>93.83647798742139</v>
      </c>
      <c r="H116" s="29"/>
      <c r="I116" s="11"/>
    </row>
    <row r="117" spans="1:9" s="6" customFormat="1" ht="12.75">
      <c r="A117" s="62"/>
      <c r="B117" s="62">
        <v>75075</v>
      </c>
      <c r="C117" s="62"/>
      <c r="D117" s="79" t="s">
        <v>109</v>
      </c>
      <c r="E117" s="46">
        <f>SUM(E118,E119)</f>
        <v>32900</v>
      </c>
      <c r="F117" s="122">
        <f>SUM(F119,F118)</f>
        <v>13405.2</v>
      </c>
      <c r="G117" s="36">
        <f t="shared" si="2"/>
        <v>40.7452887537994</v>
      </c>
      <c r="H117" s="85"/>
      <c r="I117" s="9"/>
    </row>
    <row r="118" spans="1:9" s="6" customFormat="1" ht="12.75">
      <c r="A118" s="62"/>
      <c r="B118" s="62"/>
      <c r="C118" s="63">
        <v>4210</v>
      </c>
      <c r="D118" s="78" t="s">
        <v>17</v>
      </c>
      <c r="E118" s="52">
        <v>10400</v>
      </c>
      <c r="F118" s="123">
        <v>4706.8</v>
      </c>
      <c r="G118" s="28">
        <f t="shared" si="2"/>
        <v>45.25769230769231</v>
      </c>
      <c r="H118" s="88"/>
      <c r="I118" s="9"/>
    </row>
    <row r="119" spans="2:9" ht="25.5">
      <c r="B119" s="63"/>
      <c r="C119" s="63">
        <v>4300</v>
      </c>
      <c r="D119" s="78" t="s">
        <v>18</v>
      </c>
      <c r="E119" s="45">
        <v>22500</v>
      </c>
      <c r="F119" s="124">
        <v>8698.4</v>
      </c>
      <c r="G119" s="28">
        <f t="shared" si="2"/>
        <v>38.65955555555555</v>
      </c>
      <c r="H119" s="29" t="s">
        <v>118</v>
      </c>
      <c r="I119" s="11"/>
    </row>
    <row r="120" spans="1:9" s="6" customFormat="1" ht="12.75">
      <c r="A120" s="62"/>
      <c r="B120" s="62">
        <v>75095</v>
      </c>
      <c r="C120" s="62"/>
      <c r="D120" s="94" t="s">
        <v>23</v>
      </c>
      <c r="E120" s="46">
        <f>SUM(E121:E132)</f>
        <v>208050</v>
      </c>
      <c r="F120" s="122">
        <f>SUM(F121:F132)</f>
        <v>107861.59999999999</v>
      </c>
      <c r="G120" s="36">
        <f t="shared" si="2"/>
        <v>51.84407594328286</v>
      </c>
      <c r="H120" s="85"/>
      <c r="I120" s="9"/>
    </row>
    <row r="121" spans="1:9" s="20" customFormat="1" ht="38.25">
      <c r="A121" s="69"/>
      <c r="B121" s="69"/>
      <c r="C121" s="69">
        <v>3020</v>
      </c>
      <c r="D121" s="95" t="s">
        <v>241</v>
      </c>
      <c r="E121" s="52">
        <v>2500</v>
      </c>
      <c r="F121" s="123">
        <v>591.47</v>
      </c>
      <c r="G121" s="28">
        <f>PRODUCT(F121/E121*100)</f>
        <v>23.658800000000003</v>
      </c>
      <c r="H121" s="88" t="s">
        <v>289</v>
      </c>
      <c r="I121" s="19"/>
    </row>
    <row r="122" spans="1:9" s="20" customFormat="1" ht="12.75">
      <c r="A122" s="69"/>
      <c r="B122" s="69"/>
      <c r="C122" s="69">
        <v>3030</v>
      </c>
      <c r="D122" s="95" t="s">
        <v>37</v>
      </c>
      <c r="E122" s="52">
        <v>57600</v>
      </c>
      <c r="F122" s="123">
        <v>28195</v>
      </c>
      <c r="G122" s="28">
        <f>PRODUCT(F122/E122*100)</f>
        <v>48.94965277777778</v>
      </c>
      <c r="H122" s="88" t="s">
        <v>290</v>
      </c>
      <c r="I122" s="19"/>
    </row>
    <row r="123" spans="2:9" ht="38.25">
      <c r="B123" s="63"/>
      <c r="C123" s="63">
        <v>4010</v>
      </c>
      <c r="D123" s="78" t="s">
        <v>243</v>
      </c>
      <c r="E123" s="45">
        <v>71050</v>
      </c>
      <c r="F123" s="124">
        <v>43802.11</v>
      </c>
      <c r="G123" s="28">
        <f>PRODUCT(F123/E123*100)</f>
        <v>61.64969739619986</v>
      </c>
      <c r="H123" s="29" t="s">
        <v>155</v>
      </c>
      <c r="I123" s="11"/>
    </row>
    <row r="124" spans="2:9" ht="12.75">
      <c r="B124" s="63"/>
      <c r="C124" s="63">
        <v>4040</v>
      </c>
      <c r="D124" s="78" t="s">
        <v>39</v>
      </c>
      <c r="E124" s="45">
        <v>1640</v>
      </c>
      <c r="F124" s="124">
        <v>1640</v>
      </c>
      <c r="G124" s="28">
        <f>PRODUCT(F124/E124*100)</f>
        <v>100</v>
      </c>
      <c r="H124" s="29"/>
      <c r="I124" s="11"/>
    </row>
    <row r="125" spans="2:9" ht="38.25">
      <c r="B125" s="63"/>
      <c r="C125" s="63">
        <v>4110</v>
      </c>
      <c r="D125" s="78" t="s">
        <v>242</v>
      </c>
      <c r="E125" s="45">
        <v>12620</v>
      </c>
      <c r="F125" s="124">
        <v>7811.27</v>
      </c>
      <c r="G125" s="28">
        <f t="shared" si="2"/>
        <v>61.8959587955626</v>
      </c>
      <c r="H125" s="29"/>
      <c r="I125" s="11"/>
    </row>
    <row r="126" spans="2:9" ht="38.25">
      <c r="B126" s="63"/>
      <c r="C126" s="63">
        <v>4120</v>
      </c>
      <c r="D126" s="78" t="s">
        <v>237</v>
      </c>
      <c r="E126" s="45">
        <v>3030</v>
      </c>
      <c r="F126" s="124">
        <v>1530</v>
      </c>
      <c r="G126" s="28">
        <f t="shared" si="2"/>
        <v>50.495049504950494</v>
      </c>
      <c r="H126" s="29"/>
      <c r="I126" s="11"/>
    </row>
    <row r="127" spans="2:9" ht="63.75">
      <c r="B127" s="63"/>
      <c r="C127" s="63">
        <v>4210</v>
      </c>
      <c r="D127" s="78" t="s">
        <v>238</v>
      </c>
      <c r="E127" s="45">
        <v>30000</v>
      </c>
      <c r="F127" s="124">
        <v>10135.78</v>
      </c>
      <c r="G127" s="28">
        <f aca="true" t="shared" si="3" ref="G127:G132">PRODUCT(F127/E127*100)</f>
        <v>33.78593333333333</v>
      </c>
      <c r="H127" s="29" t="s">
        <v>119</v>
      </c>
      <c r="I127" s="11"/>
    </row>
    <row r="128" spans="2:9" ht="25.5">
      <c r="B128" s="63"/>
      <c r="C128" s="63">
        <v>4280</v>
      </c>
      <c r="D128" s="78" t="s">
        <v>239</v>
      </c>
      <c r="E128" s="45">
        <v>500</v>
      </c>
      <c r="F128" s="124">
        <v>280</v>
      </c>
      <c r="G128" s="28">
        <f t="shared" si="3"/>
        <v>56.00000000000001</v>
      </c>
      <c r="H128" s="29" t="s">
        <v>184</v>
      </c>
      <c r="I128" s="11"/>
    </row>
    <row r="129" spans="2:9" ht="76.5">
      <c r="B129" s="63"/>
      <c r="C129" s="63">
        <v>4300</v>
      </c>
      <c r="D129" s="78" t="s">
        <v>240</v>
      </c>
      <c r="E129" s="45">
        <v>15500</v>
      </c>
      <c r="F129" s="124">
        <v>3355.93</v>
      </c>
      <c r="G129" s="28">
        <f t="shared" si="3"/>
        <v>21.65116129032258</v>
      </c>
      <c r="H129" s="29" t="s">
        <v>156</v>
      </c>
      <c r="I129" s="11"/>
    </row>
    <row r="130" spans="2:9" ht="25.5">
      <c r="B130" s="63"/>
      <c r="C130" s="63">
        <v>4370</v>
      </c>
      <c r="D130" s="78" t="s">
        <v>211</v>
      </c>
      <c r="E130" s="45">
        <v>1800</v>
      </c>
      <c r="F130" s="124">
        <v>738.19</v>
      </c>
      <c r="G130" s="28">
        <f t="shared" si="3"/>
        <v>41.01055555555556</v>
      </c>
      <c r="H130" s="29"/>
      <c r="I130" s="11"/>
    </row>
    <row r="131" spans="2:9" ht="38.25">
      <c r="B131" s="63"/>
      <c r="C131" s="63">
        <v>4430</v>
      </c>
      <c r="D131" s="78" t="s">
        <v>42</v>
      </c>
      <c r="E131" s="45">
        <v>11000</v>
      </c>
      <c r="F131" s="124">
        <v>9178.4</v>
      </c>
      <c r="G131" s="28">
        <f t="shared" si="3"/>
        <v>83.44</v>
      </c>
      <c r="H131" s="29" t="s">
        <v>157</v>
      </c>
      <c r="I131" s="11"/>
    </row>
    <row r="132" spans="2:9" ht="23.25" customHeight="1">
      <c r="B132" s="63"/>
      <c r="C132" s="63">
        <v>4440</v>
      </c>
      <c r="D132" s="78" t="s">
        <v>191</v>
      </c>
      <c r="E132" s="45">
        <v>810</v>
      </c>
      <c r="F132" s="124">
        <v>603.45</v>
      </c>
      <c r="G132" s="28">
        <f t="shared" si="3"/>
        <v>74.50000000000001</v>
      </c>
      <c r="H132" s="29"/>
      <c r="I132" s="11"/>
    </row>
    <row r="133" spans="1:9" s="6" customFormat="1" ht="38.25">
      <c r="A133" s="62">
        <v>751</v>
      </c>
      <c r="B133" s="62"/>
      <c r="C133" s="62"/>
      <c r="D133" s="79" t="s">
        <v>110</v>
      </c>
      <c r="E133" s="46">
        <f>SUM(E134)</f>
        <v>1466</v>
      </c>
      <c r="F133" s="122">
        <f>SUM(F134)</f>
        <v>366.75</v>
      </c>
      <c r="G133" s="36">
        <f t="shared" si="2"/>
        <v>25.017053206002725</v>
      </c>
      <c r="H133" s="85"/>
      <c r="I133" s="9"/>
    </row>
    <row r="134" spans="1:9" s="6" customFormat="1" ht="25.5">
      <c r="A134" s="62"/>
      <c r="B134" s="62">
        <v>75101</v>
      </c>
      <c r="C134" s="62"/>
      <c r="D134" s="79" t="s">
        <v>111</v>
      </c>
      <c r="E134" s="46">
        <f>SUM(E135:E135)</f>
        <v>1466</v>
      </c>
      <c r="F134" s="122">
        <f>SUM(F135:F135)</f>
        <v>366.75</v>
      </c>
      <c r="G134" s="36">
        <f t="shared" si="2"/>
        <v>25.017053206002725</v>
      </c>
      <c r="H134" s="88" t="s">
        <v>120</v>
      </c>
      <c r="I134" s="9"/>
    </row>
    <row r="135" spans="2:9" ht="25.5">
      <c r="B135" s="63"/>
      <c r="C135" s="63">
        <v>4740</v>
      </c>
      <c r="D135" s="78" t="s">
        <v>212</v>
      </c>
      <c r="E135" s="45">
        <v>1466</v>
      </c>
      <c r="F135" s="124">
        <v>366.75</v>
      </c>
      <c r="G135" s="147">
        <f t="shared" si="2"/>
        <v>25.017053206002725</v>
      </c>
      <c r="H135" s="29"/>
      <c r="I135" s="11"/>
    </row>
    <row r="136" spans="1:9" s="6" customFormat="1" ht="25.5">
      <c r="A136" s="62">
        <v>754</v>
      </c>
      <c r="B136" s="62"/>
      <c r="C136" s="62"/>
      <c r="D136" s="79" t="s">
        <v>49</v>
      </c>
      <c r="E136" s="46">
        <f>SUM(E137,E151)</f>
        <v>380320</v>
      </c>
      <c r="F136" s="122">
        <f>SUM(F137,F151)</f>
        <v>166181.47999999998</v>
      </c>
      <c r="G136" s="36">
        <f t="shared" si="2"/>
        <v>43.6951724863273</v>
      </c>
      <c r="H136" s="85"/>
      <c r="I136" s="9"/>
    </row>
    <row r="137" spans="1:9" s="6" customFormat="1" ht="12.75">
      <c r="A137" s="62"/>
      <c r="B137" s="62">
        <v>75412</v>
      </c>
      <c r="C137" s="62"/>
      <c r="D137" s="79" t="s">
        <v>50</v>
      </c>
      <c r="E137" s="46">
        <f>SUM(E138:E150)</f>
        <v>179250</v>
      </c>
      <c r="F137" s="122">
        <f>SUM(F138:F150)</f>
        <v>51376.63</v>
      </c>
      <c r="G137" s="36">
        <f t="shared" si="2"/>
        <v>28.661997210599722</v>
      </c>
      <c r="H137" s="85"/>
      <c r="I137" s="9"/>
    </row>
    <row r="138" spans="1:9" s="20" customFormat="1" ht="12.75">
      <c r="A138" s="69"/>
      <c r="B138" s="69"/>
      <c r="C138" s="69">
        <v>3020</v>
      </c>
      <c r="D138" s="95" t="s">
        <v>36</v>
      </c>
      <c r="E138" s="52">
        <v>10000</v>
      </c>
      <c r="F138" s="123">
        <v>0</v>
      </c>
      <c r="G138" s="28">
        <f t="shared" si="2"/>
        <v>0</v>
      </c>
      <c r="H138" s="88" t="s">
        <v>158</v>
      </c>
      <c r="I138" s="19"/>
    </row>
    <row r="139" spans="2:9" ht="12.75">
      <c r="B139" s="63"/>
      <c r="C139" s="63">
        <v>4110</v>
      </c>
      <c r="D139" s="92" t="s">
        <v>28</v>
      </c>
      <c r="E139" s="45">
        <v>1830</v>
      </c>
      <c r="F139" s="124">
        <v>913.8</v>
      </c>
      <c r="G139" s="28">
        <f t="shared" si="2"/>
        <v>49.9344262295082</v>
      </c>
      <c r="H139" s="29"/>
      <c r="I139" s="11"/>
    </row>
    <row r="140" spans="2:9" ht="12.75">
      <c r="B140" s="63"/>
      <c r="C140" s="63">
        <v>4120</v>
      </c>
      <c r="D140" s="92" t="s">
        <v>40</v>
      </c>
      <c r="E140" s="45">
        <v>420</v>
      </c>
      <c r="F140" s="124">
        <v>0</v>
      </c>
      <c r="G140" s="28" t="s">
        <v>95</v>
      </c>
      <c r="H140" s="29"/>
      <c r="I140" s="11"/>
    </row>
    <row r="141" spans="2:9" ht="25.5">
      <c r="B141" s="63"/>
      <c r="C141" s="63">
        <v>4170</v>
      </c>
      <c r="D141" s="78" t="s">
        <v>29</v>
      </c>
      <c r="E141" s="45">
        <v>37400</v>
      </c>
      <c r="F141" s="124">
        <v>17124</v>
      </c>
      <c r="G141" s="28">
        <f t="shared" si="2"/>
        <v>45.786096256684495</v>
      </c>
      <c r="H141" s="29" t="s">
        <v>121</v>
      </c>
      <c r="I141" s="11"/>
    </row>
    <row r="142" spans="2:9" ht="25.5">
      <c r="B142" s="63"/>
      <c r="C142" s="63">
        <v>4210</v>
      </c>
      <c r="D142" s="78" t="s">
        <v>144</v>
      </c>
      <c r="E142" s="45">
        <v>50400</v>
      </c>
      <c r="F142" s="124">
        <v>15955.29</v>
      </c>
      <c r="G142" s="28">
        <f t="shared" si="2"/>
        <v>31.65732142857143</v>
      </c>
      <c r="H142" s="29" t="s">
        <v>159</v>
      </c>
      <c r="I142" s="11"/>
    </row>
    <row r="143" spans="2:9" ht="12.75">
      <c r="B143" s="63"/>
      <c r="C143" s="63">
        <v>4260</v>
      </c>
      <c r="D143" s="78" t="s">
        <v>35</v>
      </c>
      <c r="E143" s="45">
        <v>11000</v>
      </c>
      <c r="F143" s="124">
        <v>5269.07</v>
      </c>
      <c r="G143" s="28">
        <f t="shared" si="2"/>
        <v>47.90063636363636</v>
      </c>
      <c r="H143" s="29"/>
      <c r="I143" s="11"/>
    </row>
    <row r="144" spans="2:9" ht="12.75">
      <c r="B144" s="63"/>
      <c r="C144" s="63">
        <v>4300</v>
      </c>
      <c r="D144" s="78" t="s">
        <v>18</v>
      </c>
      <c r="E144" s="45">
        <v>12000</v>
      </c>
      <c r="F144" s="124">
        <v>6495.36</v>
      </c>
      <c r="G144" s="28">
        <f t="shared" si="2"/>
        <v>54.128</v>
      </c>
      <c r="H144" s="29" t="s">
        <v>185</v>
      </c>
      <c r="I144" s="11"/>
    </row>
    <row r="145" spans="2:9" ht="25.5">
      <c r="B145" s="63"/>
      <c r="C145" s="63">
        <v>4360</v>
      </c>
      <c r="D145" s="78" t="s">
        <v>210</v>
      </c>
      <c r="E145" s="45">
        <v>600</v>
      </c>
      <c r="F145" s="124">
        <v>100</v>
      </c>
      <c r="G145" s="28">
        <f t="shared" si="2"/>
        <v>16.666666666666664</v>
      </c>
      <c r="H145" s="29"/>
      <c r="I145" s="11"/>
    </row>
    <row r="146" spans="2:9" ht="25.5">
      <c r="B146" s="63"/>
      <c r="C146" s="63">
        <v>4370</v>
      </c>
      <c r="D146" s="78" t="s">
        <v>211</v>
      </c>
      <c r="E146" s="45">
        <v>600</v>
      </c>
      <c r="F146" s="124">
        <v>423.11</v>
      </c>
      <c r="G146" s="28">
        <f t="shared" si="2"/>
        <v>70.51833333333335</v>
      </c>
      <c r="H146" s="29"/>
      <c r="I146" s="11"/>
    </row>
    <row r="147" spans="2:9" ht="12.75">
      <c r="B147" s="63"/>
      <c r="C147" s="63">
        <v>4410</v>
      </c>
      <c r="D147" s="78" t="s">
        <v>44</v>
      </c>
      <c r="E147" s="45">
        <v>600</v>
      </c>
      <c r="F147" s="124">
        <v>0</v>
      </c>
      <c r="G147" s="28">
        <f t="shared" si="2"/>
        <v>0</v>
      </c>
      <c r="H147" s="29"/>
      <c r="I147" s="11"/>
    </row>
    <row r="148" spans="2:9" ht="12.75">
      <c r="B148" s="63"/>
      <c r="C148" s="63">
        <v>4430</v>
      </c>
      <c r="D148" s="78" t="s">
        <v>42</v>
      </c>
      <c r="E148" s="45">
        <v>9800</v>
      </c>
      <c r="F148" s="124">
        <v>496</v>
      </c>
      <c r="G148" s="28">
        <f t="shared" si="2"/>
        <v>5.061224489795919</v>
      </c>
      <c r="H148" s="29" t="s">
        <v>160</v>
      </c>
      <c r="I148" s="11"/>
    </row>
    <row r="149" spans="2:9" ht="12.75">
      <c r="B149" s="63"/>
      <c r="C149" s="63">
        <v>6050</v>
      </c>
      <c r="D149" s="78" t="s">
        <v>20</v>
      </c>
      <c r="E149" s="45">
        <v>40000</v>
      </c>
      <c r="F149" s="124">
        <v>0</v>
      </c>
      <c r="G149" s="28" t="s">
        <v>95</v>
      </c>
      <c r="H149" s="29"/>
      <c r="I149" s="11"/>
    </row>
    <row r="150" spans="2:9" ht="25.5">
      <c r="B150" s="63"/>
      <c r="C150" s="63">
        <v>6060</v>
      </c>
      <c r="D150" s="78" t="s">
        <v>203</v>
      </c>
      <c r="E150" s="45">
        <v>4600</v>
      </c>
      <c r="F150" s="124">
        <v>4600</v>
      </c>
      <c r="G150" s="28">
        <f t="shared" si="2"/>
        <v>100</v>
      </c>
      <c r="H150" s="29"/>
      <c r="I150" s="11"/>
    </row>
    <row r="151" spans="1:9" s="6" customFormat="1" ht="12.75">
      <c r="A151" s="62"/>
      <c r="B151" s="62">
        <v>75416</v>
      </c>
      <c r="C151" s="62"/>
      <c r="D151" s="79" t="s">
        <v>51</v>
      </c>
      <c r="E151" s="46">
        <f>SUM(E152:E164)</f>
        <v>201070</v>
      </c>
      <c r="F151" s="122">
        <f>SUM(F152:F164)</f>
        <v>114804.84999999999</v>
      </c>
      <c r="G151" s="36">
        <f t="shared" si="2"/>
        <v>57.09695628388123</v>
      </c>
      <c r="H151" s="85"/>
      <c r="I151" s="9"/>
    </row>
    <row r="152" spans="2:9" ht="12.75">
      <c r="B152" s="63"/>
      <c r="C152" s="63">
        <v>3020</v>
      </c>
      <c r="D152" s="78" t="s">
        <v>36</v>
      </c>
      <c r="E152" s="45">
        <v>200</v>
      </c>
      <c r="F152" s="124">
        <v>78.1</v>
      </c>
      <c r="G152" s="28">
        <f t="shared" si="2"/>
        <v>39.05</v>
      </c>
      <c r="H152" s="29"/>
      <c r="I152" s="11"/>
    </row>
    <row r="153" spans="2:9" ht="12.75">
      <c r="B153" s="63"/>
      <c r="C153" s="63">
        <v>4010</v>
      </c>
      <c r="D153" s="78" t="s">
        <v>38</v>
      </c>
      <c r="E153" s="45">
        <v>55850</v>
      </c>
      <c r="F153" s="124">
        <v>27801.97</v>
      </c>
      <c r="G153" s="28">
        <f t="shared" si="2"/>
        <v>49.77971351835273</v>
      </c>
      <c r="H153" s="29"/>
      <c r="I153" s="11"/>
    </row>
    <row r="154" spans="2:9" ht="12.75">
      <c r="B154" s="63"/>
      <c r="C154" s="63">
        <v>4040</v>
      </c>
      <c r="D154" s="78" t="s">
        <v>39</v>
      </c>
      <c r="E154" s="45">
        <v>4250</v>
      </c>
      <c r="F154" s="124">
        <v>4248</v>
      </c>
      <c r="G154" s="28">
        <f t="shared" si="2"/>
        <v>99.95294117647059</v>
      </c>
      <c r="H154" s="29"/>
      <c r="I154" s="11"/>
    </row>
    <row r="155" spans="2:9" ht="12.75">
      <c r="B155" s="63"/>
      <c r="C155" s="70">
        <v>4110</v>
      </c>
      <c r="D155" s="78" t="s">
        <v>28</v>
      </c>
      <c r="E155" s="45">
        <v>9880</v>
      </c>
      <c r="F155" s="124">
        <v>5296.59</v>
      </c>
      <c r="G155" s="28">
        <f t="shared" si="2"/>
        <v>53.609210526315785</v>
      </c>
      <c r="H155" s="29"/>
      <c r="I155" s="11"/>
    </row>
    <row r="156" spans="2:9" ht="12.75">
      <c r="B156" s="63"/>
      <c r="C156" s="70">
        <v>4120</v>
      </c>
      <c r="D156" s="78" t="s">
        <v>40</v>
      </c>
      <c r="E156" s="45">
        <v>1410</v>
      </c>
      <c r="F156" s="124">
        <v>754.91</v>
      </c>
      <c r="G156" s="28">
        <f aca="true" t="shared" si="4" ref="G156:G227">PRODUCT(F156/E156*100)</f>
        <v>53.53971631205674</v>
      </c>
      <c r="H156" s="29"/>
      <c r="I156" s="11"/>
    </row>
    <row r="157" spans="2:9" ht="12.75">
      <c r="B157" s="63"/>
      <c r="C157" s="70">
        <v>4210</v>
      </c>
      <c r="D157" s="78" t="s">
        <v>17</v>
      </c>
      <c r="E157" s="45">
        <v>11900</v>
      </c>
      <c r="F157" s="124">
        <v>6263.98</v>
      </c>
      <c r="G157" s="28">
        <f t="shared" si="4"/>
        <v>52.63848739495798</v>
      </c>
      <c r="H157" s="29" t="s">
        <v>122</v>
      </c>
      <c r="I157" s="11"/>
    </row>
    <row r="158" spans="2:9" ht="12.75">
      <c r="B158" s="63"/>
      <c r="C158" s="70">
        <v>4300</v>
      </c>
      <c r="D158" s="78" t="s">
        <v>18</v>
      </c>
      <c r="E158" s="45">
        <v>96960</v>
      </c>
      <c r="F158" s="124">
        <v>61760.17</v>
      </c>
      <c r="G158" s="28">
        <f t="shared" si="4"/>
        <v>63.69654496699669</v>
      </c>
      <c r="H158" s="29" t="s">
        <v>255</v>
      </c>
      <c r="I158" s="11"/>
    </row>
    <row r="159" spans="2:9" ht="25.5">
      <c r="B159" s="63"/>
      <c r="C159" s="63">
        <v>4360</v>
      </c>
      <c r="D159" s="78" t="s">
        <v>210</v>
      </c>
      <c r="E159" s="45">
        <v>720</v>
      </c>
      <c r="F159" s="124">
        <v>260.45</v>
      </c>
      <c r="G159" s="28">
        <f t="shared" si="4"/>
        <v>36.17361111111111</v>
      </c>
      <c r="H159" s="29"/>
      <c r="I159" s="11"/>
    </row>
    <row r="160" spans="2:9" ht="25.5">
      <c r="B160" s="63"/>
      <c r="C160" s="63">
        <v>4370</v>
      </c>
      <c r="D160" s="78" t="s">
        <v>211</v>
      </c>
      <c r="E160" s="45">
        <v>1200</v>
      </c>
      <c r="F160" s="124">
        <v>764.04</v>
      </c>
      <c r="G160" s="28">
        <f t="shared" si="4"/>
        <v>63.669999999999995</v>
      </c>
      <c r="H160" s="29"/>
      <c r="I160" s="11"/>
    </row>
    <row r="161" spans="2:9" ht="12.75">
      <c r="B161" s="63"/>
      <c r="C161" s="70">
        <v>4410</v>
      </c>
      <c r="D161" s="78" t="s">
        <v>44</v>
      </c>
      <c r="E161" s="45">
        <v>5000</v>
      </c>
      <c r="F161" s="124">
        <v>2181.39</v>
      </c>
      <c r="G161" s="28">
        <f t="shared" si="4"/>
        <v>43.6278</v>
      </c>
      <c r="H161" s="29"/>
      <c r="I161" s="11"/>
    </row>
    <row r="162" spans="2:9" ht="12.75">
      <c r="B162" s="63"/>
      <c r="C162" s="70">
        <v>4430</v>
      </c>
      <c r="D162" s="78" t="s">
        <v>19</v>
      </c>
      <c r="E162" s="45">
        <v>100</v>
      </c>
      <c r="F162" s="124">
        <v>100</v>
      </c>
      <c r="G162" s="28">
        <f>PRODUCT(F162/E162*100)</f>
        <v>100</v>
      </c>
      <c r="H162" s="29"/>
      <c r="I162" s="11"/>
    </row>
    <row r="163" spans="2:9" ht="25.5">
      <c r="B163" s="63"/>
      <c r="C163" s="70">
        <v>4440</v>
      </c>
      <c r="D163" s="78" t="s">
        <v>191</v>
      </c>
      <c r="E163" s="45">
        <v>1600</v>
      </c>
      <c r="F163" s="124">
        <v>1206.9</v>
      </c>
      <c r="G163" s="28">
        <f>PRODUCT(F163/E163*100)</f>
        <v>75.43125</v>
      </c>
      <c r="H163" s="29"/>
      <c r="I163" s="11"/>
    </row>
    <row r="164" spans="2:9" ht="25.5">
      <c r="B164" s="63"/>
      <c r="C164" s="70">
        <v>4740</v>
      </c>
      <c r="D164" s="78" t="s">
        <v>212</v>
      </c>
      <c r="E164" s="45">
        <v>12000</v>
      </c>
      <c r="F164" s="124">
        <v>4088.35</v>
      </c>
      <c r="G164" s="28">
        <f>PRODUCT(F164/E164*100)</f>
        <v>34.069583333333334</v>
      </c>
      <c r="H164" s="29"/>
      <c r="I164" s="11"/>
    </row>
    <row r="165" spans="1:9" s="6" customFormat="1" ht="51">
      <c r="A165" s="62">
        <v>756</v>
      </c>
      <c r="B165" s="62"/>
      <c r="C165" s="62"/>
      <c r="D165" s="79" t="s">
        <v>137</v>
      </c>
      <c r="E165" s="46">
        <f>SUM(E166)</f>
        <v>41800</v>
      </c>
      <c r="F165" s="122">
        <f>SUM(F166)</f>
        <v>23116.01</v>
      </c>
      <c r="G165" s="36">
        <f t="shared" si="4"/>
        <v>55.30145933014353</v>
      </c>
      <c r="H165" s="85"/>
      <c r="I165" s="9"/>
    </row>
    <row r="166" spans="1:9" s="6" customFormat="1" ht="25.5">
      <c r="A166" s="62"/>
      <c r="B166" s="62">
        <v>75647</v>
      </c>
      <c r="C166" s="62"/>
      <c r="D166" s="131" t="s">
        <v>52</v>
      </c>
      <c r="E166" s="46">
        <f>SUM(E167:E171)</f>
        <v>41800</v>
      </c>
      <c r="F166" s="122">
        <f>SUM(F167:F171)</f>
        <v>23116.01</v>
      </c>
      <c r="G166" s="36">
        <f t="shared" si="4"/>
        <v>55.30145933014353</v>
      </c>
      <c r="H166" s="85"/>
      <c r="I166" s="9"/>
    </row>
    <row r="167" spans="1:9" s="20" customFormat="1" ht="12.75">
      <c r="A167" s="69"/>
      <c r="B167" s="69"/>
      <c r="C167" s="63">
        <v>4110</v>
      </c>
      <c r="D167" s="92" t="s">
        <v>28</v>
      </c>
      <c r="E167" s="52">
        <v>2000</v>
      </c>
      <c r="F167" s="123">
        <v>810.44</v>
      </c>
      <c r="G167" s="36">
        <f t="shared" si="4"/>
        <v>40.522000000000006</v>
      </c>
      <c r="H167" s="88"/>
      <c r="I167" s="19"/>
    </row>
    <row r="168" spans="1:9" s="20" customFormat="1" ht="12.75">
      <c r="A168" s="69"/>
      <c r="B168" s="69"/>
      <c r="C168" s="63">
        <v>4120</v>
      </c>
      <c r="D168" s="92" t="s">
        <v>40</v>
      </c>
      <c r="E168" s="52">
        <v>300</v>
      </c>
      <c r="F168" s="123">
        <v>115.51</v>
      </c>
      <c r="G168" s="36">
        <f t="shared" si="4"/>
        <v>38.50333333333333</v>
      </c>
      <c r="H168" s="88"/>
      <c r="I168" s="19"/>
    </row>
    <row r="169" spans="2:9" ht="25.5">
      <c r="B169" s="63"/>
      <c r="C169" s="63">
        <v>4170</v>
      </c>
      <c r="D169" s="78" t="s">
        <v>29</v>
      </c>
      <c r="E169" s="45">
        <v>8000</v>
      </c>
      <c r="F169" s="124">
        <v>4714.8</v>
      </c>
      <c r="G169" s="28">
        <f t="shared" si="4"/>
        <v>58.935</v>
      </c>
      <c r="H169" s="29" t="s">
        <v>123</v>
      </c>
      <c r="I169" s="11"/>
    </row>
    <row r="170" spans="2:9" ht="12.75">
      <c r="B170" s="63"/>
      <c r="C170" s="63">
        <v>4210</v>
      </c>
      <c r="D170" s="78" t="s">
        <v>17</v>
      </c>
      <c r="E170" s="45">
        <v>1500</v>
      </c>
      <c r="F170" s="124">
        <v>0</v>
      </c>
      <c r="G170" s="28" t="s">
        <v>95</v>
      </c>
      <c r="H170" s="29" t="s">
        <v>124</v>
      </c>
      <c r="I170" s="11"/>
    </row>
    <row r="171" spans="2:9" ht="12.75">
      <c r="B171" s="63"/>
      <c r="C171" s="63">
        <v>4300</v>
      </c>
      <c r="D171" s="78" t="s">
        <v>18</v>
      </c>
      <c r="E171" s="45">
        <v>30000</v>
      </c>
      <c r="F171" s="124">
        <v>17475.26</v>
      </c>
      <c r="G171" s="28">
        <f t="shared" si="4"/>
        <v>58.25086666666665</v>
      </c>
      <c r="H171" s="29" t="s">
        <v>125</v>
      </c>
      <c r="I171" s="11"/>
    </row>
    <row r="172" spans="1:9" s="6" customFormat="1" ht="12.75">
      <c r="A172" s="62">
        <v>757</v>
      </c>
      <c r="B172" s="62"/>
      <c r="C172" s="62"/>
      <c r="D172" s="79" t="s">
        <v>53</v>
      </c>
      <c r="E172" s="46">
        <f>SUM(E173)</f>
        <v>95000</v>
      </c>
      <c r="F172" s="122">
        <f>SUM(F173)</f>
        <v>33700.67</v>
      </c>
      <c r="G172" s="36">
        <f t="shared" si="4"/>
        <v>35.47438947368421</v>
      </c>
      <c r="H172" s="85"/>
      <c r="I172" s="9"/>
    </row>
    <row r="173" spans="1:9" s="6" customFormat="1" ht="25.5">
      <c r="A173" s="62"/>
      <c r="B173" s="62">
        <v>75702</v>
      </c>
      <c r="C173" s="62"/>
      <c r="D173" s="79" t="s">
        <v>54</v>
      </c>
      <c r="E173" s="46">
        <f>SUM(E174:E174)</f>
        <v>95000</v>
      </c>
      <c r="F173" s="122">
        <f>SUM(F174:F174)</f>
        <v>33700.67</v>
      </c>
      <c r="G173" s="36">
        <f t="shared" si="4"/>
        <v>35.47438947368421</v>
      </c>
      <c r="H173" s="85"/>
      <c r="I173" s="9"/>
    </row>
    <row r="174" spans="2:9" ht="38.25">
      <c r="B174" s="63"/>
      <c r="C174" s="63">
        <v>8070</v>
      </c>
      <c r="D174" s="78" t="s">
        <v>55</v>
      </c>
      <c r="E174" s="45">
        <v>95000</v>
      </c>
      <c r="F174" s="124">
        <v>33700.67</v>
      </c>
      <c r="G174" s="28">
        <f t="shared" si="4"/>
        <v>35.47438947368421</v>
      </c>
      <c r="H174" s="29" t="s">
        <v>161</v>
      </c>
      <c r="I174" s="11"/>
    </row>
    <row r="175" spans="1:9" ht="12.75">
      <c r="A175" s="62">
        <v>758</v>
      </c>
      <c r="B175" s="62"/>
      <c r="C175" s="62"/>
      <c r="D175" s="79" t="s">
        <v>58</v>
      </c>
      <c r="E175" s="46">
        <f>SUM(E176)</f>
        <v>99200</v>
      </c>
      <c r="F175" s="122">
        <f>SUM(F176)</f>
        <v>0</v>
      </c>
      <c r="G175" s="36" t="s">
        <v>95</v>
      </c>
      <c r="H175" s="29"/>
      <c r="I175" s="11"/>
    </row>
    <row r="176" spans="1:9" ht="12.75">
      <c r="A176" s="62"/>
      <c r="B176" s="62">
        <v>75818</v>
      </c>
      <c r="C176" s="62"/>
      <c r="D176" s="79" t="s">
        <v>59</v>
      </c>
      <c r="E176" s="46">
        <f>SUM(E177:E178)</f>
        <v>99200</v>
      </c>
      <c r="F176" s="122">
        <f>SUM(F177:F178)</f>
        <v>0</v>
      </c>
      <c r="G176" s="36" t="s">
        <v>95</v>
      </c>
      <c r="H176" s="29"/>
      <c r="I176" s="11"/>
    </row>
    <row r="177" spans="2:9" ht="12.75">
      <c r="B177" s="63"/>
      <c r="C177" s="63">
        <v>4810</v>
      </c>
      <c r="D177" s="78" t="s">
        <v>56</v>
      </c>
      <c r="E177" s="45">
        <v>49200</v>
      </c>
      <c r="F177" s="124">
        <v>0</v>
      </c>
      <c r="G177" s="28" t="s">
        <v>95</v>
      </c>
      <c r="H177" s="29"/>
      <c r="I177" s="11"/>
    </row>
    <row r="178" spans="2:9" ht="12.75">
      <c r="B178" s="63"/>
      <c r="C178" s="63">
        <v>6800</v>
      </c>
      <c r="D178" s="78" t="s">
        <v>57</v>
      </c>
      <c r="E178" s="45">
        <v>50000</v>
      </c>
      <c r="F178" s="124">
        <v>0</v>
      </c>
      <c r="G178" s="28" t="s">
        <v>95</v>
      </c>
      <c r="H178" s="29"/>
      <c r="I178" s="11"/>
    </row>
    <row r="179" spans="1:9" s="6" customFormat="1" ht="12.75">
      <c r="A179" s="62">
        <v>801</v>
      </c>
      <c r="B179" s="62"/>
      <c r="C179" s="62"/>
      <c r="D179" s="79" t="s">
        <v>62</v>
      </c>
      <c r="E179" s="46">
        <f>SUM(E180,E204,E211,E214,E241,E243,E246)</f>
        <v>8475308</v>
      </c>
      <c r="F179" s="122">
        <f>SUM(F180,F204,F211,F214,F241,F243,F246)</f>
        <v>3437657.36</v>
      </c>
      <c r="G179" s="36">
        <f t="shared" si="4"/>
        <v>40.5608546615651</v>
      </c>
      <c r="H179" s="85"/>
      <c r="I179" s="9"/>
    </row>
    <row r="180" spans="1:9" s="6" customFormat="1" ht="12.75">
      <c r="A180" s="62"/>
      <c r="B180" s="62">
        <v>80101</v>
      </c>
      <c r="C180" s="62"/>
      <c r="D180" s="80" t="s">
        <v>61</v>
      </c>
      <c r="E180" s="46">
        <f>SUM(SUM(E201,E181))</f>
        <v>3543890</v>
      </c>
      <c r="F180" s="122">
        <f>SUM(SUM(F201,F181))</f>
        <v>1768773.7199999997</v>
      </c>
      <c r="G180" s="36">
        <f t="shared" si="4"/>
        <v>49.910514152527305</v>
      </c>
      <c r="H180" s="88"/>
      <c r="I180" s="9"/>
    </row>
    <row r="181" spans="1:9" s="6" customFormat="1" ht="25.5">
      <c r="A181" s="62"/>
      <c r="B181" s="62"/>
      <c r="C181" s="62"/>
      <c r="D181" s="93" t="s">
        <v>162</v>
      </c>
      <c r="E181" s="52">
        <f>SUM(E182:E200)</f>
        <v>3535770</v>
      </c>
      <c r="F181" s="123">
        <f>SUM(F182:F200)</f>
        <v>1764822.9599999997</v>
      </c>
      <c r="G181" s="28">
        <f t="shared" si="4"/>
        <v>49.91339821311906</v>
      </c>
      <c r="H181" s="85"/>
      <c r="I181" s="9"/>
    </row>
    <row r="182" spans="2:9" ht="25.5">
      <c r="B182" s="63"/>
      <c r="C182" s="63">
        <v>3020</v>
      </c>
      <c r="D182" s="92" t="s">
        <v>36</v>
      </c>
      <c r="E182" s="45">
        <v>87180</v>
      </c>
      <c r="F182" s="124">
        <v>35163.44</v>
      </c>
      <c r="G182" s="28">
        <f t="shared" si="4"/>
        <v>40.33429685707731</v>
      </c>
      <c r="H182" s="29" t="s">
        <v>163</v>
      </c>
      <c r="I182" s="11"/>
    </row>
    <row r="183" spans="2:9" ht="12.75">
      <c r="B183" s="63"/>
      <c r="C183" s="63">
        <v>4010</v>
      </c>
      <c r="D183" s="92" t="s">
        <v>38</v>
      </c>
      <c r="E183" s="45">
        <v>2316616</v>
      </c>
      <c r="F183" s="124">
        <v>1087009.25</v>
      </c>
      <c r="G183" s="28">
        <f t="shared" si="4"/>
        <v>46.92228880401413</v>
      </c>
      <c r="H183" s="29"/>
      <c r="I183" s="11"/>
    </row>
    <row r="184" spans="2:9" ht="23.25" customHeight="1">
      <c r="B184" s="63"/>
      <c r="C184" s="63">
        <v>4040</v>
      </c>
      <c r="D184" s="92" t="s">
        <v>138</v>
      </c>
      <c r="E184" s="45">
        <v>182524</v>
      </c>
      <c r="F184" s="124">
        <v>165687.79</v>
      </c>
      <c r="G184" s="28">
        <f t="shared" si="4"/>
        <v>90.77589248537178</v>
      </c>
      <c r="H184" s="29"/>
      <c r="I184" s="11"/>
    </row>
    <row r="185" spans="2:9" ht="12.75">
      <c r="B185" s="63"/>
      <c r="C185" s="63">
        <v>4110</v>
      </c>
      <c r="D185" s="92" t="s">
        <v>28</v>
      </c>
      <c r="E185" s="45">
        <v>416300</v>
      </c>
      <c r="F185" s="124">
        <v>214700.58</v>
      </c>
      <c r="G185" s="28">
        <f t="shared" si="4"/>
        <v>51.5735239010329</v>
      </c>
      <c r="H185" s="29"/>
      <c r="I185" s="11"/>
    </row>
    <row r="186" spans="2:9" ht="12.75">
      <c r="B186" s="63"/>
      <c r="C186" s="63">
        <v>4120</v>
      </c>
      <c r="D186" s="92" t="s">
        <v>40</v>
      </c>
      <c r="E186" s="45">
        <v>51830</v>
      </c>
      <c r="F186" s="124">
        <v>30479.32</v>
      </c>
      <c r="G186" s="28">
        <f t="shared" si="4"/>
        <v>58.80632838124639</v>
      </c>
      <c r="H186" s="29"/>
      <c r="I186" s="11"/>
    </row>
    <row r="187" spans="2:9" ht="12.75">
      <c r="B187" s="63"/>
      <c r="C187" s="63">
        <v>4170</v>
      </c>
      <c r="D187" s="92" t="s">
        <v>29</v>
      </c>
      <c r="E187" s="45">
        <v>3100</v>
      </c>
      <c r="F187" s="124">
        <v>0</v>
      </c>
      <c r="G187" s="28" t="s">
        <v>95</v>
      </c>
      <c r="H187" s="29"/>
      <c r="I187" s="11"/>
    </row>
    <row r="188" spans="2:9" ht="25.5">
      <c r="B188" s="63"/>
      <c r="C188" s="63">
        <v>4210</v>
      </c>
      <c r="D188" s="92" t="s">
        <v>17</v>
      </c>
      <c r="E188" s="45">
        <v>67960</v>
      </c>
      <c r="F188" s="124">
        <v>26361.42</v>
      </c>
      <c r="G188" s="28">
        <f t="shared" si="4"/>
        <v>38.78961153619776</v>
      </c>
      <c r="H188" s="29" t="s">
        <v>256</v>
      </c>
      <c r="I188" s="11"/>
    </row>
    <row r="189" spans="2:9" ht="25.5">
      <c r="B189" s="63"/>
      <c r="C189" s="63">
        <v>4240</v>
      </c>
      <c r="D189" s="78" t="s">
        <v>63</v>
      </c>
      <c r="E189" s="45">
        <v>23500</v>
      </c>
      <c r="F189" s="124">
        <v>5531.08</v>
      </c>
      <c r="G189" s="28">
        <f t="shared" si="4"/>
        <v>23.536510638297873</v>
      </c>
      <c r="H189" s="29"/>
      <c r="I189" s="11"/>
    </row>
    <row r="190" spans="2:9" ht="12.75">
      <c r="B190" s="63"/>
      <c r="C190" s="63">
        <v>4260</v>
      </c>
      <c r="D190" s="92" t="s">
        <v>35</v>
      </c>
      <c r="E190" s="45">
        <v>129700</v>
      </c>
      <c r="F190" s="124">
        <v>49318.63</v>
      </c>
      <c r="G190" s="28">
        <f t="shared" si="4"/>
        <v>38.02515805705474</v>
      </c>
      <c r="H190" s="29"/>
      <c r="I190" s="11"/>
    </row>
    <row r="191" spans="2:9" ht="12.75">
      <c r="B191" s="63"/>
      <c r="C191" s="63">
        <v>4280</v>
      </c>
      <c r="D191" s="78" t="s">
        <v>41</v>
      </c>
      <c r="E191" s="45">
        <v>3750</v>
      </c>
      <c r="F191" s="124">
        <v>166.5</v>
      </c>
      <c r="G191" s="28">
        <f t="shared" si="4"/>
        <v>4.44</v>
      </c>
      <c r="H191" s="29"/>
      <c r="I191" s="11"/>
    </row>
    <row r="192" spans="2:9" ht="25.5">
      <c r="B192" s="63"/>
      <c r="C192" s="63">
        <v>4300</v>
      </c>
      <c r="D192" s="78" t="s">
        <v>18</v>
      </c>
      <c r="E192" s="45">
        <v>85800</v>
      </c>
      <c r="F192" s="124">
        <v>36081.75</v>
      </c>
      <c r="G192" s="28">
        <f t="shared" si="4"/>
        <v>42.05332167832167</v>
      </c>
      <c r="H192" s="29" t="s">
        <v>257</v>
      </c>
      <c r="I192" s="11"/>
    </row>
    <row r="193" spans="2:9" ht="12.75">
      <c r="B193" s="63"/>
      <c r="C193" s="63">
        <v>4350</v>
      </c>
      <c r="D193" s="78" t="s">
        <v>43</v>
      </c>
      <c r="E193" s="45">
        <v>3100</v>
      </c>
      <c r="F193" s="124">
        <v>2373.38</v>
      </c>
      <c r="G193" s="28">
        <f t="shared" si="4"/>
        <v>76.56064516129032</v>
      </c>
      <c r="H193" s="29"/>
      <c r="I193" s="11"/>
    </row>
    <row r="194" spans="2:9" ht="25.5">
      <c r="B194" s="63"/>
      <c r="C194" s="63">
        <v>4360</v>
      </c>
      <c r="D194" s="78" t="s">
        <v>210</v>
      </c>
      <c r="E194" s="45">
        <v>2200</v>
      </c>
      <c r="F194" s="124">
        <v>902.14</v>
      </c>
      <c r="G194" s="28">
        <f t="shared" si="4"/>
        <v>41.00636363636364</v>
      </c>
      <c r="H194" s="29"/>
      <c r="I194" s="11"/>
    </row>
    <row r="195" spans="2:9" ht="25.5">
      <c r="B195" s="63"/>
      <c r="C195" s="63">
        <v>4370</v>
      </c>
      <c r="D195" s="78" t="s">
        <v>211</v>
      </c>
      <c r="E195" s="45">
        <v>8500</v>
      </c>
      <c r="F195" s="124">
        <v>3095.47</v>
      </c>
      <c r="G195" s="28"/>
      <c r="H195" s="29"/>
      <c r="I195" s="11"/>
    </row>
    <row r="196" spans="2:9" ht="12" customHeight="1">
      <c r="B196" s="63"/>
      <c r="C196" s="63">
        <v>4410</v>
      </c>
      <c r="D196" s="78" t="s">
        <v>44</v>
      </c>
      <c r="E196" s="45">
        <v>3770</v>
      </c>
      <c r="F196" s="124">
        <v>1858.42</v>
      </c>
      <c r="G196" s="28">
        <f t="shared" si="4"/>
        <v>49.294960212201595</v>
      </c>
      <c r="H196" s="29"/>
      <c r="I196" s="11"/>
    </row>
    <row r="197" spans="2:9" ht="12.75">
      <c r="B197" s="63"/>
      <c r="C197" s="63">
        <v>4430</v>
      </c>
      <c r="D197" s="78" t="s">
        <v>42</v>
      </c>
      <c r="E197" s="45">
        <v>5870</v>
      </c>
      <c r="F197" s="124">
        <v>161.04</v>
      </c>
      <c r="G197" s="28">
        <f t="shared" si="4"/>
        <v>2.743441226575809</v>
      </c>
      <c r="H197" s="29"/>
      <c r="I197" s="11"/>
    </row>
    <row r="198" spans="2:9" ht="25.5">
      <c r="B198" s="63"/>
      <c r="C198" s="63">
        <v>4440</v>
      </c>
      <c r="D198" s="78" t="s">
        <v>191</v>
      </c>
      <c r="E198" s="45">
        <v>136270</v>
      </c>
      <c r="F198" s="124">
        <v>102690</v>
      </c>
      <c r="G198" s="28">
        <f>PRODUCT(F198/E198*100)</f>
        <v>75.35774565201439</v>
      </c>
      <c r="H198" s="29"/>
      <c r="I198" s="11"/>
    </row>
    <row r="199" spans="2:9" ht="25.5">
      <c r="B199" s="63"/>
      <c r="C199" s="63">
        <v>4740</v>
      </c>
      <c r="D199" s="78" t="s">
        <v>212</v>
      </c>
      <c r="E199" s="45">
        <v>4000</v>
      </c>
      <c r="F199" s="124">
        <v>1307.36</v>
      </c>
      <c r="G199" s="28">
        <f>PRODUCT(F199/E199*100)</f>
        <v>32.684</v>
      </c>
      <c r="H199" s="29"/>
      <c r="I199" s="11"/>
    </row>
    <row r="200" spans="2:9" ht="25.5">
      <c r="B200" s="63"/>
      <c r="C200" s="63">
        <v>4750</v>
      </c>
      <c r="D200" s="78" t="s">
        <v>213</v>
      </c>
      <c r="E200" s="45">
        <v>3800</v>
      </c>
      <c r="F200" s="124">
        <v>1935.39</v>
      </c>
      <c r="G200" s="28">
        <f>PRODUCT(F200/E200*100)</f>
        <v>50.931315789473686</v>
      </c>
      <c r="H200" s="29"/>
      <c r="I200" s="11"/>
    </row>
    <row r="201" spans="2:9" ht="12.75">
      <c r="B201" s="63"/>
      <c r="C201" s="63"/>
      <c r="D201" s="93" t="s">
        <v>103</v>
      </c>
      <c r="E201" s="45">
        <f>SUM(E202:E203)</f>
        <v>8120</v>
      </c>
      <c r="F201" s="124">
        <f>SUM(F202:F203)</f>
        <v>3950.76</v>
      </c>
      <c r="G201" s="28">
        <f t="shared" si="4"/>
        <v>48.65467980295567</v>
      </c>
      <c r="H201" s="29"/>
      <c r="I201" s="11"/>
    </row>
    <row r="202" spans="2:9" ht="25.5">
      <c r="B202" s="63"/>
      <c r="C202" s="64">
        <v>4210</v>
      </c>
      <c r="D202" s="76" t="s">
        <v>216</v>
      </c>
      <c r="E202" s="47">
        <v>4620</v>
      </c>
      <c r="F202" s="125">
        <v>715.94</v>
      </c>
      <c r="G202" s="39">
        <f>PRODUCT(F202/E202*100)</f>
        <v>15.496536796536798</v>
      </c>
      <c r="H202" s="83"/>
      <c r="I202" s="11"/>
    </row>
    <row r="203" spans="2:9" ht="12.75">
      <c r="B203" s="63"/>
      <c r="C203" s="64">
        <v>4270</v>
      </c>
      <c r="D203" s="76" t="s">
        <v>27</v>
      </c>
      <c r="E203" s="47">
        <v>3500</v>
      </c>
      <c r="F203" s="125">
        <v>3234.82</v>
      </c>
      <c r="G203" s="39">
        <f>PRODUCT(F203/E203*100)</f>
        <v>92.42342857142857</v>
      </c>
      <c r="H203" s="83"/>
      <c r="I203" s="11"/>
    </row>
    <row r="204" spans="1:9" s="6" customFormat="1" ht="25.5">
      <c r="A204" s="62"/>
      <c r="B204" s="62">
        <v>80103</v>
      </c>
      <c r="C204" s="62"/>
      <c r="D204" s="79" t="s">
        <v>64</v>
      </c>
      <c r="E204" s="46">
        <f>SUM(E205:E210)</f>
        <v>158630</v>
      </c>
      <c r="F204" s="122">
        <f>SUM(F205:F210)</f>
        <v>77604.8</v>
      </c>
      <c r="G204" s="36">
        <f t="shared" si="4"/>
        <v>48.92189371493412</v>
      </c>
      <c r="H204" s="85" t="s">
        <v>164</v>
      </c>
      <c r="I204" s="9"/>
    </row>
    <row r="205" spans="2:9" ht="12.75">
      <c r="B205" s="63"/>
      <c r="C205" s="63">
        <v>3020</v>
      </c>
      <c r="D205" s="78" t="s">
        <v>36</v>
      </c>
      <c r="E205" s="45">
        <v>9220</v>
      </c>
      <c r="F205" s="124">
        <v>4509.6</v>
      </c>
      <c r="G205" s="28">
        <f t="shared" si="4"/>
        <v>48.91106290672452</v>
      </c>
      <c r="H205" s="29"/>
      <c r="I205" s="11"/>
    </row>
    <row r="206" spans="2:9" ht="12.75">
      <c r="B206" s="63"/>
      <c r="C206" s="63">
        <v>4010</v>
      </c>
      <c r="D206" s="78" t="s">
        <v>38</v>
      </c>
      <c r="E206" s="45">
        <v>109770</v>
      </c>
      <c r="F206" s="124">
        <v>47746.07</v>
      </c>
      <c r="G206" s="28">
        <f t="shared" si="4"/>
        <v>43.496465336612914</v>
      </c>
      <c r="H206" s="29"/>
      <c r="I206" s="11"/>
    </row>
    <row r="207" spans="2:9" ht="12.75">
      <c r="B207" s="63"/>
      <c r="C207" s="70">
        <v>4040</v>
      </c>
      <c r="D207" s="78" t="s">
        <v>39</v>
      </c>
      <c r="E207" s="45">
        <v>7970</v>
      </c>
      <c r="F207" s="124">
        <v>7865.17</v>
      </c>
      <c r="G207" s="28">
        <f t="shared" si="4"/>
        <v>98.68469259723966</v>
      </c>
      <c r="H207" s="29"/>
      <c r="I207" s="11"/>
    </row>
    <row r="208" spans="2:9" ht="12.75">
      <c r="B208" s="63"/>
      <c r="C208" s="70">
        <v>4110</v>
      </c>
      <c r="D208" s="78" t="s">
        <v>28</v>
      </c>
      <c r="E208" s="45">
        <v>20600</v>
      </c>
      <c r="F208" s="124">
        <v>9974.77</v>
      </c>
      <c r="G208" s="28">
        <f t="shared" si="4"/>
        <v>48.421213592233016</v>
      </c>
      <c r="H208" s="29"/>
      <c r="I208" s="11"/>
    </row>
    <row r="209" spans="2:9" ht="12.75">
      <c r="B209" s="63"/>
      <c r="C209" s="70">
        <v>4120</v>
      </c>
      <c r="D209" s="78" t="s">
        <v>40</v>
      </c>
      <c r="E209" s="45">
        <v>2940</v>
      </c>
      <c r="F209" s="124">
        <v>1419.19</v>
      </c>
      <c r="G209" s="28">
        <f t="shared" si="4"/>
        <v>48.27176870748299</v>
      </c>
      <c r="H209" s="29"/>
      <c r="I209" s="11"/>
    </row>
    <row r="210" spans="2:9" ht="25.5">
      <c r="B210" s="63"/>
      <c r="C210" s="70">
        <v>4440</v>
      </c>
      <c r="D210" s="78" t="s">
        <v>191</v>
      </c>
      <c r="E210" s="45">
        <v>8130</v>
      </c>
      <c r="F210" s="124">
        <v>6090</v>
      </c>
      <c r="G210" s="28">
        <f t="shared" si="4"/>
        <v>74.90774907749078</v>
      </c>
      <c r="H210" s="29"/>
      <c r="I210" s="11"/>
    </row>
    <row r="211" spans="1:9" s="6" customFormat="1" ht="12.75">
      <c r="A211" s="62"/>
      <c r="B211" s="62">
        <v>80104</v>
      </c>
      <c r="C211" s="62"/>
      <c r="D211" s="79" t="s">
        <v>65</v>
      </c>
      <c r="E211" s="46">
        <f>SUM(E212:E213)</f>
        <v>1628800</v>
      </c>
      <c r="F211" s="122">
        <f>SUM(F212:F213)</f>
        <v>386880</v>
      </c>
      <c r="G211" s="36">
        <f t="shared" si="4"/>
        <v>23.7524557956778</v>
      </c>
      <c r="H211" s="88"/>
      <c r="I211" s="9"/>
    </row>
    <row r="212" spans="2:9" ht="25.5">
      <c r="B212" s="63"/>
      <c r="C212" s="63">
        <v>2510</v>
      </c>
      <c r="D212" s="78" t="s">
        <v>66</v>
      </c>
      <c r="E212" s="45">
        <v>760000</v>
      </c>
      <c r="F212" s="124">
        <v>382000</v>
      </c>
      <c r="G212" s="28">
        <f t="shared" si="4"/>
        <v>50.26315789473684</v>
      </c>
      <c r="H212" s="29" t="s">
        <v>126</v>
      </c>
      <c r="I212" s="11"/>
    </row>
    <row r="213" spans="2:9" ht="12.75">
      <c r="B213" s="63"/>
      <c r="C213" s="63">
        <v>6050</v>
      </c>
      <c r="D213" s="78" t="s">
        <v>20</v>
      </c>
      <c r="E213" s="45">
        <v>868800</v>
      </c>
      <c r="F213" s="124">
        <v>4880</v>
      </c>
      <c r="G213" s="28">
        <f t="shared" si="4"/>
        <v>0.5616942909760589</v>
      </c>
      <c r="H213" s="29"/>
      <c r="I213" s="11"/>
    </row>
    <row r="214" spans="1:9" s="6" customFormat="1" ht="12.75">
      <c r="A214" s="62"/>
      <c r="B214" s="62">
        <v>80110</v>
      </c>
      <c r="C214" s="62"/>
      <c r="D214" s="79" t="s">
        <v>190</v>
      </c>
      <c r="E214" s="46">
        <f>SUM(E215,E239)</f>
        <v>2584160</v>
      </c>
      <c r="F214" s="122">
        <f>SUM(F215,F239)</f>
        <v>911777.31</v>
      </c>
      <c r="G214" s="36">
        <f t="shared" si="4"/>
        <v>35.28331488762306</v>
      </c>
      <c r="H214" s="88"/>
      <c r="I214" s="9"/>
    </row>
    <row r="215" spans="1:9" s="24" customFormat="1" ht="12.75">
      <c r="A215" s="67"/>
      <c r="B215" s="67"/>
      <c r="C215" s="67"/>
      <c r="D215" s="93" t="s">
        <v>104</v>
      </c>
      <c r="E215" s="50">
        <f>SUM(E216:E238)</f>
        <v>1766960</v>
      </c>
      <c r="F215" s="128">
        <f>SUM(F216:F238)</f>
        <v>906297.31</v>
      </c>
      <c r="G215" s="51">
        <f t="shared" si="4"/>
        <v>51.291331439308195</v>
      </c>
      <c r="H215" s="86"/>
      <c r="I215" s="23"/>
    </row>
    <row r="216" spans="2:9" ht="12.75">
      <c r="B216" s="63"/>
      <c r="C216" s="63">
        <v>3020</v>
      </c>
      <c r="D216" s="78" t="s">
        <v>36</v>
      </c>
      <c r="E216" s="45">
        <v>5400</v>
      </c>
      <c r="F216" s="124">
        <v>500</v>
      </c>
      <c r="G216" s="28">
        <f t="shared" si="4"/>
        <v>9.25925925925926</v>
      </c>
      <c r="H216" s="29"/>
      <c r="I216" s="11"/>
    </row>
    <row r="217" spans="2:9" ht="12.75">
      <c r="B217" s="63"/>
      <c r="C217" s="63">
        <v>4010</v>
      </c>
      <c r="D217" s="78" t="s">
        <v>38</v>
      </c>
      <c r="E217" s="45">
        <v>1178540</v>
      </c>
      <c r="F217" s="124">
        <v>565264.89</v>
      </c>
      <c r="G217" s="28">
        <f t="shared" si="4"/>
        <v>47.96314847183804</v>
      </c>
      <c r="H217" s="29"/>
      <c r="I217" s="11"/>
    </row>
    <row r="218" spans="2:9" ht="12.75">
      <c r="B218" s="63"/>
      <c r="C218" s="63">
        <v>4040</v>
      </c>
      <c r="D218" s="78" t="s">
        <v>39</v>
      </c>
      <c r="E218" s="45">
        <v>80120</v>
      </c>
      <c r="F218" s="124">
        <v>80112.25</v>
      </c>
      <c r="G218" s="28">
        <f t="shared" si="4"/>
        <v>99.99032700948577</v>
      </c>
      <c r="H218" s="29"/>
      <c r="I218" s="11"/>
    </row>
    <row r="219" spans="2:9" ht="12.75">
      <c r="B219" s="63"/>
      <c r="C219" s="63">
        <v>4110</v>
      </c>
      <c r="D219" s="78" t="s">
        <v>28</v>
      </c>
      <c r="E219" s="45">
        <v>217600</v>
      </c>
      <c r="F219" s="124">
        <v>110119.21</v>
      </c>
      <c r="G219" s="28">
        <f t="shared" si="4"/>
        <v>50.60625459558824</v>
      </c>
      <c r="H219" s="29"/>
      <c r="I219" s="11"/>
    </row>
    <row r="220" spans="2:9" ht="12.75">
      <c r="B220" s="63"/>
      <c r="C220" s="63">
        <v>4120</v>
      </c>
      <c r="D220" s="78" t="s">
        <v>40</v>
      </c>
      <c r="E220" s="45">
        <v>30950</v>
      </c>
      <c r="F220" s="124">
        <v>15233.37</v>
      </c>
      <c r="G220" s="28">
        <f t="shared" si="4"/>
        <v>49.21928917609047</v>
      </c>
      <c r="H220" s="29"/>
      <c r="I220" s="11"/>
    </row>
    <row r="221" spans="2:9" ht="12.75">
      <c r="B221" s="63"/>
      <c r="C221" s="63">
        <v>4170</v>
      </c>
      <c r="D221" s="78" t="s">
        <v>29</v>
      </c>
      <c r="E221" s="45">
        <v>2600</v>
      </c>
      <c r="F221" s="124">
        <v>430.2</v>
      </c>
      <c r="G221" s="28">
        <f t="shared" si="4"/>
        <v>16.546153846153846</v>
      </c>
      <c r="H221" s="29"/>
      <c r="I221" s="11"/>
    </row>
    <row r="222" spans="2:9" ht="12.75">
      <c r="B222" s="63"/>
      <c r="C222" s="63">
        <v>4175</v>
      </c>
      <c r="D222" s="78" t="s">
        <v>29</v>
      </c>
      <c r="E222" s="45">
        <v>800</v>
      </c>
      <c r="F222" s="124">
        <v>800</v>
      </c>
      <c r="G222" s="28">
        <f t="shared" si="4"/>
        <v>100</v>
      </c>
      <c r="H222" s="29"/>
      <c r="I222" s="11"/>
    </row>
    <row r="223" spans="2:9" ht="25.5">
      <c r="B223" s="63"/>
      <c r="C223" s="63">
        <v>4210</v>
      </c>
      <c r="D223" s="78" t="s">
        <v>17</v>
      </c>
      <c r="E223" s="45">
        <v>9500</v>
      </c>
      <c r="F223" s="124">
        <v>5386.66</v>
      </c>
      <c r="G223" s="28">
        <f t="shared" si="4"/>
        <v>56.70168421052632</v>
      </c>
      <c r="H223" s="29" t="s">
        <v>258</v>
      </c>
      <c r="I223" s="11"/>
    </row>
    <row r="224" spans="2:9" ht="12.75">
      <c r="B224" s="63"/>
      <c r="C224" s="63">
        <v>4215</v>
      </c>
      <c r="D224" s="78" t="s">
        <v>17</v>
      </c>
      <c r="E224" s="45">
        <v>3489</v>
      </c>
      <c r="F224" s="124">
        <v>3488.95</v>
      </c>
      <c r="G224" s="28">
        <f t="shared" si="4"/>
        <v>99.99856692462022</v>
      </c>
      <c r="H224" s="29"/>
      <c r="I224" s="11"/>
    </row>
    <row r="225" spans="2:9" ht="25.5">
      <c r="B225" s="63"/>
      <c r="C225" s="63">
        <v>4240</v>
      </c>
      <c r="D225" s="78" t="s">
        <v>63</v>
      </c>
      <c r="E225" s="45">
        <v>6830</v>
      </c>
      <c r="F225" s="124">
        <v>1840.63</v>
      </c>
      <c r="G225" s="28">
        <f t="shared" si="4"/>
        <v>26.949194729136167</v>
      </c>
      <c r="H225" s="29"/>
      <c r="I225" s="11"/>
    </row>
    <row r="226" spans="2:9" ht="12.75">
      <c r="B226" s="63"/>
      <c r="C226" s="63">
        <v>4260</v>
      </c>
      <c r="D226" s="78" t="s">
        <v>35</v>
      </c>
      <c r="E226" s="45">
        <v>123800</v>
      </c>
      <c r="F226" s="124">
        <v>48135.97</v>
      </c>
      <c r="G226" s="28">
        <f t="shared" si="4"/>
        <v>38.8820436187399</v>
      </c>
      <c r="H226" s="29" t="s">
        <v>259</v>
      </c>
      <c r="I226" s="11"/>
    </row>
    <row r="227" spans="2:9" ht="12.75">
      <c r="B227" s="63"/>
      <c r="C227" s="63">
        <v>4280</v>
      </c>
      <c r="D227" s="78" t="s">
        <v>41</v>
      </c>
      <c r="E227" s="45">
        <v>600</v>
      </c>
      <c r="F227" s="124">
        <v>60</v>
      </c>
      <c r="G227" s="28">
        <f t="shared" si="4"/>
        <v>10</v>
      </c>
      <c r="H227" s="29"/>
      <c r="I227" s="11"/>
    </row>
    <row r="228" spans="2:9" ht="25.5">
      <c r="B228" s="63"/>
      <c r="C228" s="63">
        <v>4300</v>
      </c>
      <c r="D228" s="78" t="s">
        <v>18</v>
      </c>
      <c r="E228" s="45">
        <v>20400</v>
      </c>
      <c r="F228" s="124">
        <v>13692.21</v>
      </c>
      <c r="G228" s="28">
        <f aca="true" t="shared" si="5" ref="G228:G333">PRODUCT(F228/E228*100)</f>
        <v>67.11867647058824</v>
      </c>
      <c r="H228" s="29" t="s">
        <v>260</v>
      </c>
      <c r="I228" s="11"/>
    </row>
    <row r="229" spans="2:9" ht="12.75">
      <c r="B229" s="63"/>
      <c r="C229" s="63">
        <v>4305</v>
      </c>
      <c r="D229" s="78" t="s">
        <v>18</v>
      </c>
      <c r="E229" s="45">
        <v>2530</v>
      </c>
      <c r="F229" s="124">
        <v>2530</v>
      </c>
      <c r="G229" s="28">
        <f t="shared" si="5"/>
        <v>100</v>
      </c>
      <c r="H229" s="29"/>
      <c r="I229" s="11"/>
    </row>
    <row r="230" spans="2:9" ht="12.75">
      <c r="B230" s="63"/>
      <c r="C230" s="63">
        <v>4350</v>
      </c>
      <c r="D230" s="78" t="s">
        <v>43</v>
      </c>
      <c r="E230" s="45">
        <v>720</v>
      </c>
      <c r="F230" s="124">
        <v>354</v>
      </c>
      <c r="G230" s="28">
        <f t="shared" si="5"/>
        <v>49.166666666666664</v>
      </c>
      <c r="H230" s="29"/>
      <c r="I230" s="11"/>
    </row>
    <row r="231" spans="2:9" ht="25.5">
      <c r="B231" s="63"/>
      <c r="C231" s="63">
        <v>4370</v>
      </c>
      <c r="D231" s="78" t="s">
        <v>211</v>
      </c>
      <c r="E231" s="45">
        <v>3000</v>
      </c>
      <c r="F231" s="124">
        <v>1105.91</v>
      </c>
      <c r="G231" s="28">
        <f t="shared" si="5"/>
        <v>36.86366666666667</v>
      </c>
      <c r="H231" s="29"/>
      <c r="I231" s="11"/>
    </row>
    <row r="232" spans="2:9" ht="12.75">
      <c r="B232" s="63"/>
      <c r="C232" s="63">
        <v>4410</v>
      </c>
      <c r="D232" s="78" t="s">
        <v>44</v>
      </c>
      <c r="E232" s="45">
        <v>2200</v>
      </c>
      <c r="F232" s="124">
        <v>1131.04</v>
      </c>
      <c r="G232" s="28">
        <f t="shared" si="5"/>
        <v>51.41090909090909</v>
      </c>
      <c r="H232" s="29"/>
      <c r="I232" s="11"/>
    </row>
    <row r="233" spans="2:9" ht="12.75">
      <c r="B233" s="63"/>
      <c r="C233" s="63">
        <v>4415</v>
      </c>
      <c r="D233" s="78" t="s">
        <v>44</v>
      </c>
      <c r="E233" s="45">
        <v>181</v>
      </c>
      <c r="F233" s="124">
        <v>181.05</v>
      </c>
      <c r="G233" s="28">
        <f t="shared" si="5"/>
        <v>100.02762430939227</v>
      </c>
      <c r="H233" s="29"/>
      <c r="I233" s="11"/>
    </row>
    <row r="234" spans="2:9" ht="12.75">
      <c r="B234" s="63"/>
      <c r="C234" s="63">
        <v>4430</v>
      </c>
      <c r="D234" s="78" t="s">
        <v>42</v>
      </c>
      <c r="E234" s="45">
        <v>3900</v>
      </c>
      <c r="F234" s="124">
        <v>1700</v>
      </c>
      <c r="G234" s="28">
        <f t="shared" si="5"/>
        <v>43.58974358974359</v>
      </c>
      <c r="H234" s="29"/>
      <c r="I234" s="11"/>
    </row>
    <row r="235" spans="2:9" ht="25.5">
      <c r="B235" s="63"/>
      <c r="C235" s="63">
        <v>4440</v>
      </c>
      <c r="D235" s="78" t="s">
        <v>191</v>
      </c>
      <c r="E235" s="45">
        <v>70800</v>
      </c>
      <c r="F235" s="124">
        <v>53100</v>
      </c>
      <c r="G235" s="28">
        <f t="shared" si="5"/>
        <v>75</v>
      </c>
      <c r="H235" s="29"/>
      <c r="I235" s="11"/>
    </row>
    <row r="236" spans="2:9" ht="25.5">
      <c r="B236" s="63"/>
      <c r="C236" s="63">
        <v>4700</v>
      </c>
      <c r="D236" s="78" t="s">
        <v>215</v>
      </c>
      <c r="E236" s="45">
        <v>500</v>
      </c>
      <c r="F236" s="124">
        <v>260</v>
      </c>
      <c r="G236" s="28">
        <f t="shared" si="5"/>
        <v>52</v>
      </c>
      <c r="H236" s="29"/>
      <c r="I236" s="11"/>
    </row>
    <row r="237" spans="2:9" ht="25.5">
      <c r="B237" s="63"/>
      <c r="C237" s="63">
        <v>4740</v>
      </c>
      <c r="D237" s="78" t="s">
        <v>212</v>
      </c>
      <c r="E237" s="45">
        <v>2000</v>
      </c>
      <c r="F237" s="124">
        <v>371.17</v>
      </c>
      <c r="G237" s="28">
        <f t="shared" si="5"/>
        <v>18.5585</v>
      </c>
      <c r="H237" s="29"/>
      <c r="I237" s="11"/>
    </row>
    <row r="238" spans="2:9" ht="25.5">
      <c r="B238" s="63"/>
      <c r="C238" s="63">
        <v>4750</v>
      </c>
      <c r="D238" s="78" t="s">
        <v>213</v>
      </c>
      <c r="E238" s="45">
        <v>500</v>
      </c>
      <c r="F238" s="124">
        <v>499.8</v>
      </c>
      <c r="G238" s="28">
        <f t="shared" si="5"/>
        <v>99.96000000000001</v>
      </c>
      <c r="H238" s="29"/>
      <c r="I238" s="11"/>
    </row>
    <row r="239" spans="1:9" s="22" customFormat="1" ht="12.75">
      <c r="A239" s="68"/>
      <c r="B239" s="68"/>
      <c r="C239" s="68"/>
      <c r="D239" s="93" t="s">
        <v>105</v>
      </c>
      <c r="E239" s="50">
        <f>SUM(E240:E240)</f>
        <v>817200</v>
      </c>
      <c r="F239" s="128">
        <f>SUM(F240:F240)</f>
        <v>5480</v>
      </c>
      <c r="G239" s="28">
        <f t="shared" si="5"/>
        <v>0.6705824767498776</v>
      </c>
      <c r="H239" s="87"/>
      <c r="I239" s="21"/>
    </row>
    <row r="240" spans="2:9" ht="12.75">
      <c r="B240" s="63"/>
      <c r="C240" s="63">
        <v>6050</v>
      </c>
      <c r="D240" s="78" t="s">
        <v>20</v>
      </c>
      <c r="E240" s="45">
        <v>817200</v>
      </c>
      <c r="F240" s="124">
        <v>5480</v>
      </c>
      <c r="G240" s="28">
        <f t="shared" si="5"/>
        <v>0.6705824767498776</v>
      </c>
      <c r="H240" s="29"/>
      <c r="I240" s="11"/>
    </row>
    <row r="241" spans="1:9" s="6" customFormat="1" ht="12.75">
      <c r="A241" s="62"/>
      <c r="B241" s="62">
        <v>80113</v>
      </c>
      <c r="C241" s="62"/>
      <c r="D241" s="79" t="s">
        <v>67</v>
      </c>
      <c r="E241" s="46">
        <f>SUM(E242)</f>
        <v>403000</v>
      </c>
      <c r="F241" s="122">
        <f>SUM(F242)</f>
        <v>214539.81</v>
      </c>
      <c r="G241" s="36">
        <f t="shared" si="5"/>
        <v>53.235684863523566</v>
      </c>
      <c r="H241" s="85"/>
      <c r="I241" s="9"/>
    </row>
    <row r="242" spans="2:9" ht="12.75">
      <c r="B242" s="63"/>
      <c r="C242" s="63">
        <v>4300</v>
      </c>
      <c r="D242" s="78" t="s">
        <v>18</v>
      </c>
      <c r="E242" s="45">
        <v>403000</v>
      </c>
      <c r="F242" s="124">
        <v>214539.81</v>
      </c>
      <c r="G242" s="28">
        <f t="shared" si="5"/>
        <v>53.235684863523566</v>
      </c>
      <c r="H242" s="29" t="s">
        <v>261</v>
      </c>
      <c r="I242" s="11"/>
    </row>
    <row r="243" spans="1:9" s="6" customFormat="1" ht="12.75">
      <c r="A243" s="62"/>
      <c r="B243" s="62">
        <v>80146</v>
      </c>
      <c r="C243" s="62"/>
      <c r="D243" s="79" t="s">
        <v>68</v>
      </c>
      <c r="E243" s="46">
        <f>SUM(E244:E245)</f>
        <v>28420</v>
      </c>
      <c r="F243" s="122">
        <f>SUM(F244:F245)</f>
        <v>7927</v>
      </c>
      <c r="G243" s="36">
        <f t="shared" si="5"/>
        <v>27.892329345531312</v>
      </c>
      <c r="H243" s="85"/>
      <c r="I243" s="9"/>
    </row>
    <row r="244" spans="2:9" ht="25.5">
      <c r="B244" s="63"/>
      <c r="C244" s="63">
        <v>2510</v>
      </c>
      <c r="D244" s="78" t="s">
        <v>66</v>
      </c>
      <c r="E244" s="45">
        <v>1900</v>
      </c>
      <c r="F244" s="124">
        <v>1900</v>
      </c>
      <c r="G244" s="28">
        <f t="shared" si="5"/>
        <v>100</v>
      </c>
      <c r="H244" s="29" t="s">
        <v>171</v>
      </c>
      <c r="I244" s="11"/>
    </row>
    <row r="245" spans="2:9" ht="38.25">
      <c r="B245" s="63"/>
      <c r="C245" s="63">
        <v>4300</v>
      </c>
      <c r="D245" s="78" t="s">
        <v>18</v>
      </c>
      <c r="E245" s="45">
        <v>26520</v>
      </c>
      <c r="F245" s="124">
        <v>6027</v>
      </c>
      <c r="G245" s="28">
        <f t="shared" si="5"/>
        <v>22.726244343891402</v>
      </c>
      <c r="H245" s="29" t="s">
        <v>262</v>
      </c>
      <c r="I245" s="11"/>
    </row>
    <row r="246" spans="1:9" s="6" customFormat="1" ht="12.75">
      <c r="A246" s="62"/>
      <c r="B246" s="62">
        <v>80195</v>
      </c>
      <c r="C246" s="62"/>
      <c r="D246" s="79" t="s">
        <v>23</v>
      </c>
      <c r="E246" s="46">
        <f>SUM(E247,E264)</f>
        <v>128408</v>
      </c>
      <c r="F246" s="122">
        <f>SUM(F247,F264)</f>
        <v>70154.72</v>
      </c>
      <c r="G246" s="36">
        <f t="shared" si="5"/>
        <v>54.63422839698461</v>
      </c>
      <c r="H246" s="85"/>
      <c r="I246" s="9"/>
    </row>
    <row r="247" spans="2:9" ht="12.75">
      <c r="B247" s="63"/>
      <c r="C247" s="63"/>
      <c r="D247" s="155" t="s">
        <v>175</v>
      </c>
      <c r="E247" s="156">
        <f>SUM(E248:E263)</f>
        <v>122708</v>
      </c>
      <c r="F247" s="157">
        <f>SUM(F248:F263)</f>
        <v>64454.72</v>
      </c>
      <c r="G247" s="158">
        <f t="shared" si="5"/>
        <v>52.526909410959355</v>
      </c>
      <c r="I247" s="11"/>
    </row>
    <row r="248" spans="2:9" ht="12.75">
      <c r="B248" s="63"/>
      <c r="C248" s="63">
        <v>4110</v>
      </c>
      <c r="D248" s="78" t="s">
        <v>28</v>
      </c>
      <c r="E248" s="45">
        <v>3600</v>
      </c>
      <c r="F248" s="124">
        <v>1856.2</v>
      </c>
      <c r="G248" s="28">
        <f t="shared" si="5"/>
        <v>51.56111111111111</v>
      </c>
      <c r="H248" s="29"/>
      <c r="I248" s="11"/>
    </row>
    <row r="249" spans="2:9" ht="12.75">
      <c r="B249" s="63"/>
      <c r="C249" s="63">
        <v>4118</v>
      </c>
      <c r="D249" s="78" t="s">
        <v>28</v>
      </c>
      <c r="E249" s="45">
        <v>2291</v>
      </c>
      <c r="F249" s="124">
        <v>0</v>
      </c>
      <c r="G249" s="28" t="s">
        <v>95</v>
      </c>
      <c r="H249" s="29"/>
      <c r="I249" s="11"/>
    </row>
    <row r="250" spans="2:9" ht="12.75">
      <c r="B250" s="63"/>
      <c r="C250" s="63">
        <v>4120</v>
      </c>
      <c r="D250" s="78" t="s">
        <v>40</v>
      </c>
      <c r="E250" s="45">
        <v>510</v>
      </c>
      <c r="F250" s="124">
        <v>282.56</v>
      </c>
      <c r="G250" s="28">
        <f t="shared" si="5"/>
        <v>55.40392156862745</v>
      </c>
      <c r="H250" s="29"/>
      <c r="I250" s="11"/>
    </row>
    <row r="251" spans="2:9" ht="12.75">
      <c r="B251" s="63"/>
      <c r="C251" s="63">
        <v>4128</v>
      </c>
      <c r="D251" s="78" t="s">
        <v>40</v>
      </c>
      <c r="E251" s="45">
        <v>326</v>
      </c>
      <c r="F251" s="124">
        <v>0</v>
      </c>
      <c r="G251" s="28" t="s">
        <v>95</v>
      </c>
      <c r="H251" s="29"/>
      <c r="I251" s="11"/>
    </row>
    <row r="252" spans="2:9" ht="25.5">
      <c r="B252" s="63"/>
      <c r="C252" s="63">
        <v>4170</v>
      </c>
      <c r="D252" s="78" t="s">
        <v>29</v>
      </c>
      <c r="E252" s="45">
        <v>20490</v>
      </c>
      <c r="F252" s="124">
        <v>10965.08</v>
      </c>
      <c r="G252" s="28">
        <f t="shared" si="5"/>
        <v>53.514299658369936</v>
      </c>
      <c r="H252" s="29" t="s">
        <v>166</v>
      </c>
      <c r="I252" s="11"/>
    </row>
    <row r="253" spans="2:9" ht="12.75">
      <c r="B253" s="63"/>
      <c r="C253" s="63">
        <v>4178</v>
      </c>
      <c r="D253" s="78" t="s">
        <v>29</v>
      </c>
      <c r="E253" s="45">
        <v>13303</v>
      </c>
      <c r="F253" s="124">
        <v>0</v>
      </c>
      <c r="G253" s="28" t="s">
        <v>95</v>
      </c>
      <c r="H253" s="29"/>
      <c r="I253" s="11"/>
    </row>
    <row r="254" spans="2:9" ht="12.75">
      <c r="B254" s="63"/>
      <c r="C254" s="63">
        <v>4210</v>
      </c>
      <c r="D254" s="78" t="s">
        <v>17</v>
      </c>
      <c r="E254" s="45">
        <v>12621</v>
      </c>
      <c r="F254" s="124">
        <v>3140</v>
      </c>
      <c r="G254" s="28">
        <f t="shared" si="5"/>
        <v>24.87916963790508</v>
      </c>
      <c r="H254" s="29" t="s">
        <v>186</v>
      </c>
      <c r="I254" s="11"/>
    </row>
    <row r="255" spans="2:9" ht="12.75">
      <c r="B255" s="63"/>
      <c r="C255" s="63">
        <v>4218</v>
      </c>
      <c r="D255" s="78" t="s">
        <v>17</v>
      </c>
      <c r="E255" s="45">
        <v>3486</v>
      </c>
      <c r="F255" s="124">
        <v>1097.51</v>
      </c>
      <c r="G255" s="28" t="s">
        <v>95</v>
      </c>
      <c r="H255" s="29"/>
      <c r="I255" s="11"/>
    </row>
    <row r="256" spans="2:9" ht="12.75">
      <c r="B256" s="63"/>
      <c r="C256" s="63">
        <v>4228</v>
      </c>
      <c r="D256" s="78" t="s">
        <v>81</v>
      </c>
      <c r="E256" s="45">
        <v>200</v>
      </c>
      <c r="F256" s="124">
        <v>190.66</v>
      </c>
      <c r="G256" s="28">
        <f t="shared" si="5"/>
        <v>95.33</v>
      </c>
      <c r="H256" s="29"/>
      <c r="I256" s="11"/>
    </row>
    <row r="257" spans="2:9" ht="25.5">
      <c r="B257" s="63"/>
      <c r="C257" s="63">
        <v>4248</v>
      </c>
      <c r="D257" s="78" t="s">
        <v>63</v>
      </c>
      <c r="E257" s="45">
        <v>3850</v>
      </c>
      <c r="F257" s="124">
        <v>183</v>
      </c>
      <c r="G257" s="28">
        <f t="shared" si="5"/>
        <v>4.753246753246753</v>
      </c>
      <c r="H257" s="29"/>
      <c r="I257" s="11"/>
    </row>
    <row r="258" spans="2:9" ht="12.75">
      <c r="B258" s="63"/>
      <c r="C258" s="63">
        <v>4300</v>
      </c>
      <c r="D258" s="78" t="s">
        <v>18</v>
      </c>
      <c r="E258" s="45">
        <v>7350</v>
      </c>
      <c r="F258" s="124">
        <v>1229.71</v>
      </c>
      <c r="G258" s="28">
        <f t="shared" si="5"/>
        <v>16.73074829931973</v>
      </c>
      <c r="H258" s="29"/>
      <c r="I258" s="11"/>
    </row>
    <row r="259" spans="2:9" ht="12.75">
      <c r="B259" s="63"/>
      <c r="C259" s="63">
        <v>4308</v>
      </c>
      <c r="D259" s="78" t="s">
        <v>18</v>
      </c>
      <c r="E259" s="45">
        <v>3200</v>
      </c>
      <c r="F259" s="124">
        <v>2600</v>
      </c>
      <c r="G259" s="28">
        <f t="shared" si="5"/>
        <v>81.25</v>
      </c>
      <c r="H259" s="29"/>
      <c r="I259" s="11"/>
    </row>
    <row r="260" spans="2:9" ht="25.5">
      <c r="B260" s="63"/>
      <c r="C260" s="63">
        <v>4440</v>
      </c>
      <c r="D260" s="78" t="s">
        <v>191</v>
      </c>
      <c r="E260" s="45">
        <v>31360</v>
      </c>
      <c r="F260" s="124">
        <v>23050</v>
      </c>
      <c r="G260" s="28">
        <f t="shared" si="5"/>
        <v>73.50127551020408</v>
      </c>
      <c r="H260" s="29"/>
      <c r="I260" s="11"/>
    </row>
    <row r="261" spans="2:9" ht="25.5">
      <c r="B261" s="63"/>
      <c r="C261" s="63">
        <v>4748</v>
      </c>
      <c r="D261" s="78" t="s">
        <v>212</v>
      </c>
      <c r="E261" s="45">
        <v>171</v>
      </c>
      <c r="F261" s="124">
        <v>0</v>
      </c>
      <c r="G261" s="28" t="s">
        <v>95</v>
      </c>
      <c r="H261" s="29"/>
      <c r="I261" s="11"/>
    </row>
    <row r="262" spans="2:9" ht="25.5">
      <c r="B262" s="63"/>
      <c r="C262" s="63">
        <v>4758</v>
      </c>
      <c r="D262" s="78" t="s">
        <v>213</v>
      </c>
      <c r="E262" s="45">
        <v>90</v>
      </c>
      <c r="F262" s="124">
        <v>0</v>
      </c>
      <c r="G262" s="28" t="s">
        <v>95</v>
      </c>
      <c r="H262" s="29"/>
      <c r="I262" s="11"/>
    </row>
    <row r="263" spans="2:9" ht="25.5">
      <c r="B263" s="63"/>
      <c r="C263" s="63">
        <v>6060</v>
      </c>
      <c r="D263" s="78" t="s">
        <v>203</v>
      </c>
      <c r="E263" s="45">
        <v>19860</v>
      </c>
      <c r="F263" s="124">
        <v>19860</v>
      </c>
      <c r="G263" s="28">
        <f t="shared" si="5"/>
        <v>100</v>
      </c>
      <c r="H263" s="29"/>
      <c r="I263" s="11"/>
    </row>
    <row r="264" spans="1:9" s="162" customFormat="1" ht="12.75">
      <c r="A264" s="159"/>
      <c r="B264" s="159"/>
      <c r="C264" s="159"/>
      <c r="D264" s="155" t="s">
        <v>105</v>
      </c>
      <c r="E264" s="156">
        <f>SUM(E265:E265)</f>
        <v>5700</v>
      </c>
      <c r="F264" s="157">
        <f>SUM(F265:F265)</f>
        <v>5700</v>
      </c>
      <c r="G264" s="158">
        <f t="shared" si="5"/>
        <v>100</v>
      </c>
      <c r="H264" s="160"/>
      <c r="I264" s="161"/>
    </row>
    <row r="265" spans="2:9" ht="25.5">
      <c r="B265" s="63"/>
      <c r="C265" s="63">
        <v>2510</v>
      </c>
      <c r="D265" s="78" t="s">
        <v>66</v>
      </c>
      <c r="E265" s="45">
        <v>5700</v>
      </c>
      <c r="F265" s="124">
        <v>5700</v>
      </c>
      <c r="G265" s="28">
        <f t="shared" si="5"/>
        <v>100</v>
      </c>
      <c r="H265" s="29" t="s">
        <v>165</v>
      </c>
      <c r="I265" s="11"/>
    </row>
    <row r="266" spans="1:9" s="6" customFormat="1" ht="12.75">
      <c r="A266" s="62">
        <v>851</v>
      </c>
      <c r="B266" s="62"/>
      <c r="C266" s="62"/>
      <c r="D266" s="79" t="s">
        <v>76</v>
      </c>
      <c r="E266" s="46">
        <f>SUM(E267,E277,E269)</f>
        <v>100000</v>
      </c>
      <c r="F266" s="122">
        <f>SUM(F267,F269,F277)</f>
        <v>53117.39</v>
      </c>
      <c r="G266" s="36">
        <f t="shared" si="5"/>
        <v>53.11739</v>
      </c>
      <c r="H266" s="85"/>
      <c r="I266" s="9"/>
    </row>
    <row r="267" spans="1:9" s="6" customFormat="1" ht="12.75">
      <c r="A267" s="62"/>
      <c r="B267" s="62">
        <v>85153</v>
      </c>
      <c r="C267" s="62"/>
      <c r="D267" s="79" t="s">
        <v>217</v>
      </c>
      <c r="E267" s="46">
        <f>SUM(E268)</f>
        <v>2000</v>
      </c>
      <c r="F267" s="122">
        <f>SUM(F268)</f>
        <v>0</v>
      </c>
      <c r="G267" s="36" t="s">
        <v>95</v>
      </c>
      <c r="H267" s="85"/>
      <c r="I267" s="9"/>
    </row>
    <row r="268" spans="1:9" s="20" customFormat="1" ht="12.75">
      <c r="A268" s="69"/>
      <c r="B268" s="69"/>
      <c r="C268" s="69">
        <v>4300</v>
      </c>
      <c r="D268" s="164" t="s">
        <v>208</v>
      </c>
      <c r="E268" s="52">
        <v>2000</v>
      </c>
      <c r="F268" s="123">
        <v>0</v>
      </c>
      <c r="G268" s="28" t="s">
        <v>95</v>
      </c>
      <c r="H268" s="88"/>
      <c r="I268" s="19"/>
    </row>
    <row r="269" spans="1:9" s="6" customFormat="1" ht="12.75">
      <c r="A269" s="62"/>
      <c r="B269" s="62">
        <v>85154</v>
      </c>
      <c r="C269" s="62"/>
      <c r="D269" s="79" t="s">
        <v>77</v>
      </c>
      <c r="E269" s="46">
        <f>SUM(E270:E275)</f>
        <v>93000</v>
      </c>
      <c r="F269" s="122">
        <f>SUM(F270:F275)</f>
        <v>51117.39</v>
      </c>
      <c r="G269" s="36">
        <f t="shared" si="5"/>
        <v>54.96493548387097</v>
      </c>
      <c r="H269" s="85"/>
      <c r="I269" s="9"/>
    </row>
    <row r="270" spans="1:9" s="20" customFormat="1" ht="38.25">
      <c r="A270" s="69"/>
      <c r="B270" s="69"/>
      <c r="C270" s="69">
        <v>2710</v>
      </c>
      <c r="D270" s="164" t="s">
        <v>218</v>
      </c>
      <c r="E270" s="52">
        <v>1500</v>
      </c>
      <c r="F270" s="123">
        <v>1500</v>
      </c>
      <c r="G270" s="28">
        <f>SUM(F270/E270*100)</f>
        <v>100</v>
      </c>
      <c r="H270" s="88"/>
      <c r="I270" s="19"/>
    </row>
    <row r="271" spans="2:9" ht="38.25">
      <c r="B271" s="63"/>
      <c r="C271" s="63">
        <v>2820</v>
      </c>
      <c r="D271" s="78" t="s">
        <v>102</v>
      </c>
      <c r="E271" s="45">
        <v>60000</v>
      </c>
      <c r="F271" s="124">
        <v>36000</v>
      </c>
      <c r="G271" s="28">
        <f t="shared" si="5"/>
        <v>60</v>
      </c>
      <c r="H271" s="29" t="s">
        <v>150</v>
      </c>
      <c r="I271" s="11"/>
    </row>
    <row r="272" spans="2:9" ht="25.5">
      <c r="B272" s="63"/>
      <c r="C272" s="63">
        <v>4170</v>
      </c>
      <c r="D272" s="78" t="s">
        <v>29</v>
      </c>
      <c r="E272" s="45">
        <v>6220</v>
      </c>
      <c r="F272" s="124">
        <v>3110</v>
      </c>
      <c r="G272" s="28">
        <f t="shared" si="5"/>
        <v>50</v>
      </c>
      <c r="H272" s="29" t="s">
        <v>127</v>
      </c>
      <c r="I272" s="11"/>
    </row>
    <row r="273" spans="2:9" ht="12.75">
      <c r="B273" s="63"/>
      <c r="C273" s="63">
        <v>4210</v>
      </c>
      <c r="D273" s="78" t="s">
        <v>17</v>
      </c>
      <c r="E273" s="45">
        <v>5280</v>
      </c>
      <c r="F273" s="124">
        <v>1902.33</v>
      </c>
      <c r="G273" s="28">
        <f t="shared" si="5"/>
        <v>36.02897727272727</v>
      </c>
      <c r="H273" s="29" t="s">
        <v>263</v>
      </c>
      <c r="I273" s="11"/>
    </row>
    <row r="274" spans="2:9" ht="25.5">
      <c r="B274" s="63"/>
      <c r="C274" s="63">
        <v>4300</v>
      </c>
      <c r="D274" s="78" t="s">
        <v>18</v>
      </c>
      <c r="E274" s="45">
        <v>18500</v>
      </c>
      <c r="F274" s="124">
        <v>8322.6</v>
      </c>
      <c r="G274" s="28">
        <f t="shared" si="5"/>
        <v>44.987027027027025</v>
      </c>
      <c r="H274" s="29" t="s">
        <v>151</v>
      </c>
      <c r="I274" s="11"/>
    </row>
    <row r="275" spans="2:9" ht="12.75">
      <c r="B275" s="63"/>
      <c r="C275" s="63">
        <v>4410</v>
      </c>
      <c r="D275" s="78" t="s">
        <v>44</v>
      </c>
      <c r="E275" s="45">
        <v>1500</v>
      </c>
      <c r="F275" s="124">
        <v>282.46</v>
      </c>
      <c r="G275" s="28">
        <f t="shared" si="5"/>
        <v>18.830666666666666</v>
      </c>
      <c r="H275" s="29"/>
      <c r="I275" s="11"/>
    </row>
    <row r="276" spans="2:9" ht="51">
      <c r="B276" s="63"/>
      <c r="C276" s="62"/>
      <c r="D276" s="96" t="s">
        <v>268</v>
      </c>
      <c r="E276" s="46"/>
      <c r="F276" s="122"/>
      <c r="G276" s="28"/>
      <c r="H276" s="29"/>
      <c r="I276" s="11"/>
    </row>
    <row r="277" spans="1:9" s="25" customFormat="1" ht="12.75">
      <c r="A277" s="150"/>
      <c r="B277" s="150">
        <v>85195</v>
      </c>
      <c r="C277" s="150"/>
      <c r="D277" s="165" t="s">
        <v>23</v>
      </c>
      <c r="E277" s="151">
        <f>SUM(E278)</f>
        <v>5000</v>
      </c>
      <c r="F277" s="152">
        <f>SUM(F278)</f>
        <v>2000</v>
      </c>
      <c r="G277" s="36">
        <f t="shared" si="5"/>
        <v>40</v>
      </c>
      <c r="H277" s="153"/>
      <c r="I277" s="154"/>
    </row>
    <row r="278" spans="1:9" s="170" customFormat="1" ht="12.75">
      <c r="A278" s="166"/>
      <c r="B278" s="166"/>
      <c r="C278" s="166">
        <v>4270</v>
      </c>
      <c r="D278" s="167" t="s">
        <v>27</v>
      </c>
      <c r="E278" s="171">
        <v>5000</v>
      </c>
      <c r="F278" s="172">
        <v>2000</v>
      </c>
      <c r="G278" s="28">
        <f t="shared" si="5"/>
        <v>40</v>
      </c>
      <c r="H278" s="168"/>
      <c r="I278" s="169"/>
    </row>
    <row r="279" spans="1:9" s="6" customFormat="1" ht="12.75">
      <c r="A279" s="62">
        <v>852</v>
      </c>
      <c r="B279" s="62"/>
      <c r="C279" s="62"/>
      <c r="D279" s="79" t="s">
        <v>78</v>
      </c>
      <c r="E279" s="46">
        <f>SUM(E280,E303)</f>
        <v>4445926</v>
      </c>
      <c r="F279" s="122">
        <f>SUM(F280,F303)</f>
        <v>2074804.8699999996</v>
      </c>
      <c r="G279" s="36">
        <f t="shared" si="5"/>
        <v>46.66755294622536</v>
      </c>
      <c r="H279" s="88"/>
      <c r="I279" s="9"/>
    </row>
    <row r="280" spans="1:9" s="24" customFormat="1" ht="12.75">
      <c r="A280" s="67"/>
      <c r="B280" s="67"/>
      <c r="C280" s="67"/>
      <c r="D280" s="93" t="s">
        <v>106</v>
      </c>
      <c r="E280" s="50">
        <f>SUM(E281,E297,E299,E301)</f>
        <v>3208262</v>
      </c>
      <c r="F280" s="128">
        <f>SUM(F281,F297,F299,F301)</f>
        <v>1511083.2999999998</v>
      </c>
      <c r="G280" s="28">
        <f t="shared" si="5"/>
        <v>47.099747464515055</v>
      </c>
      <c r="H280" s="86"/>
      <c r="I280" s="23"/>
    </row>
    <row r="281" spans="1:9" s="6" customFormat="1" ht="38.25">
      <c r="A281" s="62"/>
      <c r="B281" s="62">
        <v>85212</v>
      </c>
      <c r="C281" s="62"/>
      <c r="D281" s="79" t="s">
        <v>153</v>
      </c>
      <c r="E281" s="46">
        <f>SUM(E282:E296)</f>
        <v>3000000</v>
      </c>
      <c r="F281" s="122">
        <f>SUM(F282:F296)</f>
        <v>1414973.8599999999</v>
      </c>
      <c r="G281" s="36">
        <f t="shared" si="5"/>
        <v>47.16579533333333</v>
      </c>
      <c r="H281" s="85"/>
      <c r="I281" s="9"/>
    </row>
    <row r="282" spans="2:9" ht="51">
      <c r="B282" s="63"/>
      <c r="C282" s="63">
        <v>3110</v>
      </c>
      <c r="D282" s="78" t="s">
        <v>69</v>
      </c>
      <c r="E282" s="45">
        <v>2872000</v>
      </c>
      <c r="F282" s="124">
        <v>1352132.24</v>
      </c>
      <c r="G282" s="28">
        <f t="shared" si="5"/>
        <v>47.07981337047354</v>
      </c>
      <c r="H282" s="29" t="s">
        <v>264</v>
      </c>
      <c r="I282" s="11"/>
    </row>
    <row r="283" spans="2:9" ht="12.75">
      <c r="B283" s="63"/>
      <c r="C283" s="63">
        <v>4010</v>
      </c>
      <c r="D283" s="78" t="s">
        <v>38</v>
      </c>
      <c r="E283" s="45">
        <v>45000</v>
      </c>
      <c r="F283" s="124">
        <v>31823.9</v>
      </c>
      <c r="G283" s="28">
        <f t="shared" si="5"/>
        <v>70.71977777777778</v>
      </c>
      <c r="H283" s="29"/>
      <c r="I283" s="11"/>
    </row>
    <row r="284" spans="2:9" ht="25.5">
      <c r="B284" s="63"/>
      <c r="C284" s="63">
        <v>4110</v>
      </c>
      <c r="D284" s="78" t="s">
        <v>132</v>
      </c>
      <c r="E284" s="45">
        <v>38000</v>
      </c>
      <c r="F284" s="124">
        <v>16389.6</v>
      </c>
      <c r="G284" s="28">
        <f t="shared" si="5"/>
        <v>43.13052631578947</v>
      </c>
      <c r="H284" s="29" t="s">
        <v>265</v>
      </c>
      <c r="I284" s="11"/>
    </row>
    <row r="285" spans="2:9" ht="12.75">
      <c r="B285" s="63"/>
      <c r="C285" s="63">
        <v>4110</v>
      </c>
      <c r="D285" s="78" t="s">
        <v>108</v>
      </c>
      <c r="E285" s="45">
        <v>8900</v>
      </c>
      <c r="F285" s="124">
        <v>5642.75</v>
      </c>
      <c r="G285" s="28">
        <f>PRODUCT(F285/E285*100)</f>
        <v>63.401685393258425</v>
      </c>
      <c r="H285" s="29"/>
      <c r="I285" s="11"/>
    </row>
    <row r="286" spans="2:9" ht="12.75">
      <c r="B286" s="63"/>
      <c r="C286" s="63">
        <v>4120</v>
      </c>
      <c r="D286" s="78" t="s">
        <v>40</v>
      </c>
      <c r="E286" s="45">
        <v>1682</v>
      </c>
      <c r="F286" s="124">
        <v>772.74</v>
      </c>
      <c r="G286" s="28">
        <f t="shared" si="5"/>
        <v>45.941736028537456</v>
      </c>
      <c r="H286" s="29"/>
      <c r="I286" s="11"/>
    </row>
    <row r="287" spans="2:9" ht="12.75">
      <c r="B287" s="63"/>
      <c r="C287" s="63">
        <v>4170</v>
      </c>
      <c r="D287" s="78" t="s">
        <v>29</v>
      </c>
      <c r="E287" s="45">
        <v>8300</v>
      </c>
      <c r="F287" s="124">
        <v>750</v>
      </c>
      <c r="G287" s="28">
        <f t="shared" si="5"/>
        <v>9.036144578313253</v>
      </c>
      <c r="H287" s="29"/>
      <c r="I287" s="11"/>
    </row>
    <row r="288" spans="2:9" ht="16.5" customHeight="1">
      <c r="B288" s="63"/>
      <c r="C288" s="63">
        <v>4210</v>
      </c>
      <c r="D288" s="78" t="s">
        <v>17</v>
      </c>
      <c r="E288" s="45">
        <v>9190</v>
      </c>
      <c r="F288" s="124">
        <v>1887.66</v>
      </c>
      <c r="G288" s="28">
        <f t="shared" si="5"/>
        <v>20.540369967355822</v>
      </c>
      <c r="H288" s="29"/>
      <c r="I288" s="11"/>
    </row>
    <row r="289" spans="2:9" ht="15" customHeight="1">
      <c r="B289" s="63"/>
      <c r="C289" s="63">
        <v>4270</v>
      </c>
      <c r="D289" s="78" t="s">
        <v>27</v>
      </c>
      <c r="E289" s="45">
        <v>500</v>
      </c>
      <c r="F289" s="124">
        <v>0</v>
      </c>
      <c r="G289" s="28" t="s">
        <v>95</v>
      </c>
      <c r="H289" s="29"/>
      <c r="I289" s="11"/>
    </row>
    <row r="290" spans="2:9" ht="12" customHeight="1">
      <c r="B290" s="63"/>
      <c r="C290" s="63">
        <v>4300</v>
      </c>
      <c r="D290" s="78" t="s">
        <v>208</v>
      </c>
      <c r="E290" s="45">
        <v>5000</v>
      </c>
      <c r="F290" s="124">
        <v>2382.89</v>
      </c>
      <c r="G290" s="28">
        <f t="shared" si="5"/>
        <v>47.6578</v>
      </c>
      <c r="H290" s="29"/>
      <c r="I290" s="11"/>
    </row>
    <row r="291" spans="2:9" ht="12.75" customHeight="1">
      <c r="B291" s="63"/>
      <c r="C291" s="63">
        <v>4350</v>
      </c>
      <c r="D291" s="78" t="s">
        <v>43</v>
      </c>
      <c r="E291" s="45">
        <v>1228</v>
      </c>
      <c r="F291" s="124">
        <v>339.78</v>
      </c>
      <c r="G291" s="28">
        <f t="shared" si="5"/>
        <v>27.66938110749185</v>
      </c>
      <c r="H291" s="29"/>
      <c r="I291" s="11"/>
    </row>
    <row r="292" spans="2:9" ht="14.25" customHeight="1">
      <c r="B292" s="63"/>
      <c r="C292" s="63">
        <v>4370</v>
      </c>
      <c r="D292" s="78" t="s">
        <v>211</v>
      </c>
      <c r="E292" s="45">
        <v>1500</v>
      </c>
      <c r="F292" s="124">
        <v>459.35</v>
      </c>
      <c r="G292" s="28">
        <f t="shared" si="5"/>
        <v>30.623333333333335</v>
      </c>
      <c r="H292" s="29"/>
      <c r="I292" s="11"/>
    </row>
    <row r="293" spans="2:9" ht="12" customHeight="1">
      <c r="B293" s="63"/>
      <c r="C293" s="63">
        <v>4410</v>
      </c>
      <c r="D293" s="78" t="s">
        <v>44</v>
      </c>
      <c r="E293" s="45">
        <v>500</v>
      </c>
      <c r="F293" s="124">
        <v>0</v>
      </c>
      <c r="G293" s="28" t="s">
        <v>95</v>
      </c>
      <c r="H293" s="29"/>
      <c r="I293" s="11"/>
    </row>
    <row r="294" spans="2:9" ht="12" customHeight="1">
      <c r="B294" s="63"/>
      <c r="C294" s="63">
        <v>4700</v>
      </c>
      <c r="D294" s="78" t="s">
        <v>215</v>
      </c>
      <c r="E294" s="45">
        <v>2000</v>
      </c>
      <c r="F294" s="124">
        <v>192</v>
      </c>
      <c r="G294" s="28">
        <f t="shared" si="5"/>
        <v>9.6</v>
      </c>
      <c r="H294" s="29"/>
      <c r="I294" s="11"/>
    </row>
    <row r="295" spans="2:9" ht="11.25" customHeight="1">
      <c r="B295" s="63"/>
      <c r="C295" s="63">
        <v>4740</v>
      </c>
      <c r="D295" s="78" t="s">
        <v>212</v>
      </c>
      <c r="E295" s="45">
        <v>3200</v>
      </c>
      <c r="F295" s="124">
        <v>861.32</v>
      </c>
      <c r="G295" s="28">
        <f t="shared" si="5"/>
        <v>26.91625</v>
      </c>
      <c r="H295" s="29"/>
      <c r="I295" s="11"/>
    </row>
    <row r="296" spans="2:9" ht="25.5">
      <c r="B296" s="63"/>
      <c r="C296" s="63">
        <v>4750</v>
      </c>
      <c r="D296" s="78" t="s">
        <v>213</v>
      </c>
      <c r="E296" s="45">
        <v>3000</v>
      </c>
      <c r="F296" s="124">
        <v>1339.63</v>
      </c>
      <c r="G296" s="28">
        <f t="shared" si="5"/>
        <v>44.654333333333334</v>
      </c>
      <c r="H296" s="29"/>
      <c r="I296" s="11"/>
    </row>
    <row r="297" spans="1:9" s="6" customFormat="1" ht="51">
      <c r="A297" s="62"/>
      <c r="B297" s="62">
        <v>85213</v>
      </c>
      <c r="C297" s="62"/>
      <c r="D297" s="79" t="s">
        <v>74</v>
      </c>
      <c r="E297" s="46">
        <f>SUM(E298)</f>
        <v>20500</v>
      </c>
      <c r="F297" s="122">
        <f>SUM(F298)</f>
        <v>9029.06</v>
      </c>
      <c r="G297" s="36">
        <f t="shared" si="5"/>
        <v>44.04419512195122</v>
      </c>
      <c r="H297" s="85"/>
      <c r="I297" s="9"/>
    </row>
    <row r="298" spans="2:9" ht="12.75">
      <c r="B298" s="63"/>
      <c r="C298" s="63">
        <v>4130</v>
      </c>
      <c r="D298" s="78" t="s">
        <v>75</v>
      </c>
      <c r="E298" s="45">
        <v>20500</v>
      </c>
      <c r="F298" s="124">
        <v>9029.06</v>
      </c>
      <c r="G298" s="28">
        <f t="shared" si="5"/>
        <v>44.04419512195122</v>
      </c>
      <c r="H298" s="29" t="s">
        <v>266</v>
      </c>
      <c r="I298" s="11"/>
    </row>
    <row r="299" spans="1:9" s="6" customFormat="1" ht="25.5">
      <c r="A299" s="62"/>
      <c r="B299" s="62">
        <v>85214</v>
      </c>
      <c r="C299" s="62"/>
      <c r="D299" s="79" t="s">
        <v>73</v>
      </c>
      <c r="E299" s="46">
        <f>SUM(E300)</f>
        <v>184000</v>
      </c>
      <c r="F299" s="122">
        <f>SUM(F300)</f>
        <v>83318.38</v>
      </c>
      <c r="G299" s="36">
        <f t="shared" si="5"/>
        <v>45.28172826086957</v>
      </c>
      <c r="H299" s="85"/>
      <c r="I299" s="9"/>
    </row>
    <row r="300" spans="2:9" ht="25.5">
      <c r="B300" s="63"/>
      <c r="C300" s="63">
        <v>3110</v>
      </c>
      <c r="D300" s="78" t="s">
        <v>69</v>
      </c>
      <c r="E300" s="45">
        <v>184000</v>
      </c>
      <c r="F300" s="124">
        <v>83318.38</v>
      </c>
      <c r="G300" s="28">
        <f t="shared" si="5"/>
        <v>45.28172826086957</v>
      </c>
      <c r="H300" s="29" t="s">
        <v>267</v>
      </c>
      <c r="I300" s="11"/>
    </row>
    <row r="301" spans="1:9" s="25" customFormat="1" ht="12.75">
      <c r="A301" s="150"/>
      <c r="B301" s="150">
        <v>85295</v>
      </c>
      <c r="C301" s="150"/>
      <c r="D301" s="137" t="s">
        <v>23</v>
      </c>
      <c r="E301" s="151">
        <f>SUM(E302)</f>
        <v>3762</v>
      </c>
      <c r="F301" s="152">
        <f>SUM(F302)</f>
        <v>3762</v>
      </c>
      <c r="G301" s="140">
        <f t="shared" si="5"/>
        <v>100</v>
      </c>
      <c r="H301" s="153"/>
      <c r="I301" s="154"/>
    </row>
    <row r="302" spans="2:9" ht="25.5">
      <c r="B302" s="63"/>
      <c r="C302" s="63">
        <v>3110</v>
      </c>
      <c r="D302" s="78" t="s">
        <v>69</v>
      </c>
      <c r="E302" s="45">
        <v>3762</v>
      </c>
      <c r="F302" s="124">
        <v>3762</v>
      </c>
      <c r="G302" s="28">
        <f t="shared" si="5"/>
        <v>100</v>
      </c>
      <c r="H302" s="29" t="s">
        <v>269</v>
      </c>
      <c r="I302" s="11"/>
    </row>
    <row r="303" spans="1:9" s="22" customFormat="1" ht="12.75">
      <c r="A303" s="68"/>
      <c r="B303" s="68"/>
      <c r="C303" s="68"/>
      <c r="D303" s="93" t="s">
        <v>107</v>
      </c>
      <c r="E303" s="50">
        <f>SUM(E304,E306,E311,E328,E339)</f>
        <v>1237664</v>
      </c>
      <c r="F303" s="128">
        <f>SUM(F304,F306,F311,F328,F339)</f>
        <v>563721.57</v>
      </c>
      <c r="G303" s="28">
        <f t="shared" si="5"/>
        <v>45.54722202471753</v>
      </c>
      <c r="H303" s="87"/>
      <c r="I303" s="21"/>
    </row>
    <row r="304" spans="1:9" s="6" customFormat="1" ht="25.5">
      <c r="A304" s="62"/>
      <c r="B304" s="62">
        <v>85214</v>
      </c>
      <c r="C304" s="62"/>
      <c r="D304" s="79" t="s">
        <v>73</v>
      </c>
      <c r="E304" s="46">
        <f>SUM(E305)</f>
        <v>425000</v>
      </c>
      <c r="F304" s="122">
        <f>SUM(F305)</f>
        <v>151734.55</v>
      </c>
      <c r="G304" s="36">
        <f>PRODUCT(F304/E304*100)</f>
        <v>35.70224705882353</v>
      </c>
      <c r="H304" s="85"/>
      <c r="I304" s="9"/>
    </row>
    <row r="305" spans="2:9" ht="38.25">
      <c r="B305" s="63"/>
      <c r="C305" s="63">
        <v>3110</v>
      </c>
      <c r="D305" s="78" t="s">
        <v>69</v>
      </c>
      <c r="E305" s="45">
        <v>425000</v>
      </c>
      <c r="F305" s="124">
        <v>151734.55</v>
      </c>
      <c r="G305" s="28">
        <f>PRODUCT(F305/E305*100)</f>
        <v>35.70224705882353</v>
      </c>
      <c r="H305" s="29" t="s">
        <v>270</v>
      </c>
      <c r="I305" s="11"/>
    </row>
    <row r="306" spans="1:9" s="6" customFormat="1" ht="12.75">
      <c r="A306" s="62"/>
      <c r="B306" s="62">
        <v>85215</v>
      </c>
      <c r="C306" s="62"/>
      <c r="D306" s="79" t="s">
        <v>72</v>
      </c>
      <c r="E306" s="46">
        <f>SUM(E307:E310)</f>
        <v>186150</v>
      </c>
      <c r="F306" s="122">
        <f>SUM(F307:F310)</f>
        <v>88597.06</v>
      </c>
      <c r="G306" s="36">
        <f t="shared" si="5"/>
        <v>47.594445339779746</v>
      </c>
      <c r="H306" s="85"/>
      <c r="I306" s="9"/>
    </row>
    <row r="307" spans="2:9" ht="25.5">
      <c r="B307" s="63"/>
      <c r="C307" s="63">
        <v>3110</v>
      </c>
      <c r="D307" s="78" t="s">
        <v>69</v>
      </c>
      <c r="E307" s="45">
        <v>181150</v>
      </c>
      <c r="F307" s="124">
        <v>88299.99</v>
      </c>
      <c r="G307" s="28">
        <f t="shared" si="5"/>
        <v>48.74412917471709</v>
      </c>
      <c r="H307" s="29" t="s">
        <v>271</v>
      </c>
      <c r="I307" s="11"/>
    </row>
    <row r="308" spans="2:9" ht="12.75">
      <c r="B308" s="63"/>
      <c r="C308" s="63">
        <v>4210</v>
      </c>
      <c r="D308" s="78" t="s">
        <v>17</v>
      </c>
      <c r="E308" s="45">
        <v>2000</v>
      </c>
      <c r="F308" s="124">
        <v>234.37</v>
      </c>
      <c r="G308" s="28" t="s">
        <v>95</v>
      </c>
      <c r="H308" s="29"/>
      <c r="I308" s="11"/>
    </row>
    <row r="309" spans="2:9" ht="12.75">
      <c r="B309" s="63"/>
      <c r="C309" s="63">
        <v>4300</v>
      </c>
      <c r="D309" s="78" t="s">
        <v>18</v>
      </c>
      <c r="E309" s="45">
        <v>2500</v>
      </c>
      <c r="F309" s="124">
        <v>62.7</v>
      </c>
      <c r="G309" s="28">
        <f>PRODUCT(F309/E309*100)</f>
        <v>2.508</v>
      </c>
      <c r="H309" s="29"/>
      <c r="I309" s="11"/>
    </row>
    <row r="310" spans="2:9" ht="25.5">
      <c r="B310" s="63"/>
      <c r="C310" s="63">
        <v>4370</v>
      </c>
      <c r="D310" s="78" t="s">
        <v>211</v>
      </c>
      <c r="E310" s="45">
        <v>500</v>
      </c>
      <c r="F310" s="124">
        <v>0</v>
      </c>
      <c r="G310" s="28" t="s">
        <v>95</v>
      </c>
      <c r="H310" s="29"/>
      <c r="I310" s="11"/>
    </row>
    <row r="311" spans="1:9" s="6" customFormat="1" ht="12.75">
      <c r="A311" s="62"/>
      <c r="B311" s="62">
        <v>85219</v>
      </c>
      <c r="C311" s="62"/>
      <c r="D311" s="79" t="s">
        <v>71</v>
      </c>
      <c r="E311" s="46">
        <f>SUM(E312:E327)</f>
        <v>314668</v>
      </c>
      <c r="F311" s="122">
        <f>SUM(F312:F327)</f>
        <v>149228.24</v>
      </c>
      <c r="G311" s="36">
        <f t="shared" si="5"/>
        <v>47.42402786428871</v>
      </c>
      <c r="H311" s="85"/>
      <c r="I311" s="9"/>
    </row>
    <row r="312" spans="2:9" ht="12.75">
      <c r="B312" s="63"/>
      <c r="C312" s="63">
        <v>4010</v>
      </c>
      <c r="D312" s="78" t="s">
        <v>38</v>
      </c>
      <c r="E312" s="45">
        <v>198487</v>
      </c>
      <c r="F312" s="124">
        <v>86832.6</v>
      </c>
      <c r="G312" s="28">
        <f t="shared" si="5"/>
        <v>43.74724793059495</v>
      </c>
      <c r="H312" s="29"/>
      <c r="I312" s="11"/>
    </row>
    <row r="313" spans="2:9" ht="12.75">
      <c r="B313" s="63"/>
      <c r="C313" s="63">
        <v>4040</v>
      </c>
      <c r="D313" s="78" t="s">
        <v>39</v>
      </c>
      <c r="E313" s="45">
        <v>19609</v>
      </c>
      <c r="F313" s="124">
        <v>18964</v>
      </c>
      <c r="G313" s="28">
        <f t="shared" si="5"/>
        <v>96.71069406904994</v>
      </c>
      <c r="H313" s="29"/>
      <c r="I313" s="11"/>
    </row>
    <row r="314" spans="2:9" ht="12.75">
      <c r="B314" s="63"/>
      <c r="C314" s="63">
        <v>4110</v>
      </c>
      <c r="D314" s="78" t="s">
        <v>28</v>
      </c>
      <c r="E314" s="45">
        <v>40490</v>
      </c>
      <c r="F314" s="124">
        <v>18743.8</v>
      </c>
      <c r="G314" s="28">
        <f t="shared" si="5"/>
        <v>46.29241788095826</v>
      </c>
      <c r="H314" s="29"/>
      <c r="I314" s="11"/>
    </row>
    <row r="315" spans="2:9" ht="12.75">
      <c r="B315" s="63"/>
      <c r="C315" s="63">
        <v>4120</v>
      </c>
      <c r="D315" s="78" t="s">
        <v>40</v>
      </c>
      <c r="E315" s="45">
        <v>5118</v>
      </c>
      <c r="F315" s="124">
        <v>2576.24</v>
      </c>
      <c r="G315" s="28">
        <f t="shared" si="5"/>
        <v>50.336850332161</v>
      </c>
      <c r="H315" s="29"/>
      <c r="I315" s="11"/>
    </row>
    <row r="316" spans="2:9" ht="25.5">
      <c r="B316" s="63"/>
      <c r="C316" s="63">
        <v>4170</v>
      </c>
      <c r="D316" s="78" t="s">
        <v>29</v>
      </c>
      <c r="E316" s="45">
        <v>7200</v>
      </c>
      <c r="F316" s="124">
        <v>0</v>
      </c>
      <c r="G316" s="28">
        <f t="shared" si="5"/>
        <v>0</v>
      </c>
      <c r="H316" s="29" t="s">
        <v>272</v>
      </c>
      <c r="I316" s="11"/>
    </row>
    <row r="317" spans="2:9" ht="12.75">
      <c r="B317" s="63"/>
      <c r="C317" s="63">
        <v>4210</v>
      </c>
      <c r="D317" s="78" t="s">
        <v>17</v>
      </c>
      <c r="E317" s="45">
        <v>2650</v>
      </c>
      <c r="F317" s="124">
        <v>1167.82</v>
      </c>
      <c r="G317" s="28">
        <f t="shared" si="5"/>
        <v>44.068679245283015</v>
      </c>
      <c r="H317" s="29" t="s">
        <v>273</v>
      </c>
      <c r="I317" s="11"/>
    </row>
    <row r="318" spans="2:9" ht="12.75">
      <c r="B318" s="63"/>
      <c r="C318" s="63">
        <v>4300</v>
      </c>
      <c r="D318" s="78" t="s">
        <v>18</v>
      </c>
      <c r="E318" s="45">
        <v>10350</v>
      </c>
      <c r="F318" s="124">
        <v>5252.55</v>
      </c>
      <c r="G318" s="28">
        <f t="shared" si="5"/>
        <v>50.74927536231885</v>
      </c>
      <c r="H318" s="29" t="s">
        <v>274</v>
      </c>
      <c r="I318" s="11"/>
    </row>
    <row r="319" spans="2:9" ht="12.75">
      <c r="B319" s="63"/>
      <c r="C319" s="63">
        <v>4350</v>
      </c>
      <c r="D319" s="78" t="s">
        <v>43</v>
      </c>
      <c r="E319" s="45">
        <v>2160</v>
      </c>
      <c r="F319" s="124">
        <v>679.55</v>
      </c>
      <c r="G319" s="28">
        <f t="shared" si="5"/>
        <v>31.460648148148145</v>
      </c>
      <c r="H319" s="29"/>
      <c r="I319" s="11"/>
    </row>
    <row r="320" spans="2:9" ht="25.5">
      <c r="B320" s="63"/>
      <c r="C320" s="63">
        <v>4370</v>
      </c>
      <c r="D320" s="78" t="s">
        <v>211</v>
      </c>
      <c r="E320" s="45">
        <v>3000</v>
      </c>
      <c r="F320" s="124">
        <v>874.5</v>
      </c>
      <c r="G320" s="28">
        <f t="shared" si="5"/>
        <v>29.15</v>
      </c>
      <c r="H320" s="29"/>
      <c r="I320" s="11"/>
    </row>
    <row r="321" spans="2:9" ht="12.75">
      <c r="B321" s="63"/>
      <c r="C321" s="63">
        <v>4400</v>
      </c>
      <c r="D321" s="78" t="s">
        <v>219</v>
      </c>
      <c r="E321" s="45">
        <v>12000</v>
      </c>
      <c r="F321" s="124">
        <v>5928</v>
      </c>
      <c r="G321" s="28">
        <f t="shared" si="5"/>
        <v>49.4</v>
      </c>
      <c r="H321" s="29"/>
      <c r="I321" s="11"/>
    </row>
    <row r="322" spans="2:9" ht="12.75">
      <c r="B322" s="63"/>
      <c r="C322" s="63">
        <v>4410</v>
      </c>
      <c r="D322" s="78" t="s">
        <v>44</v>
      </c>
      <c r="E322" s="45">
        <v>2240</v>
      </c>
      <c r="F322" s="124">
        <v>846.91</v>
      </c>
      <c r="G322" s="28">
        <f t="shared" si="5"/>
        <v>37.808482142857144</v>
      </c>
      <c r="H322" s="29"/>
      <c r="I322" s="11"/>
    </row>
    <row r="323" spans="2:9" ht="12.75">
      <c r="B323" s="63"/>
      <c r="C323" s="63">
        <v>4430</v>
      </c>
      <c r="D323" s="78" t="s">
        <v>42</v>
      </c>
      <c r="E323" s="45">
        <v>200</v>
      </c>
      <c r="F323" s="124">
        <v>0</v>
      </c>
      <c r="G323" s="28" t="s">
        <v>95</v>
      </c>
      <c r="H323" s="29"/>
      <c r="I323" s="11"/>
    </row>
    <row r="324" spans="2:9" ht="25.5">
      <c r="B324" s="63"/>
      <c r="C324" s="63">
        <v>4440</v>
      </c>
      <c r="D324" s="78" t="s">
        <v>191</v>
      </c>
      <c r="E324" s="45">
        <v>6664</v>
      </c>
      <c r="F324" s="124">
        <v>6570.9</v>
      </c>
      <c r="G324" s="28">
        <f t="shared" si="5"/>
        <v>98.60294117647058</v>
      </c>
      <c r="H324" s="29"/>
      <c r="I324" s="11"/>
    </row>
    <row r="325" spans="2:9" ht="25.5">
      <c r="B325" s="63"/>
      <c r="C325" s="63">
        <v>4700</v>
      </c>
      <c r="D325" s="78" t="s">
        <v>215</v>
      </c>
      <c r="E325" s="45">
        <v>2000</v>
      </c>
      <c r="F325" s="124">
        <v>0</v>
      </c>
      <c r="G325" s="28" t="s">
        <v>95</v>
      </c>
      <c r="H325" s="29"/>
      <c r="I325" s="11"/>
    </row>
    <row r="326" spans="2:9" ht="25.5">
      <c r="B326" s="63"/>
      <c r="C326" s="63">
        <v>4740</v>
      </c>
      <c r="D326" s="78" t="s">
        <v>212</v>
      </c>
      <c r="E326" s="45">
        <v>1000</v>
      </c>
      <c r="F326" s="124">
        <v>0</v>
      </c>
      <c r="G326" s="28" t="s">
        <v>95</v>
      </c>
      <c r="H326" s="29"/>
      <c r="I326" s="11"/>
    </row>
    <row r="327" spans="2:9" ht="25.5">
      <c r="B327" s="63"/>
      <c r="C327" s="63">
        <v>4750</v>
      </c>
      <c r="D327" s="78" t="s">
        <v>213</v>
      </c>
      <c r="E327" s="45">
        <v>1500</v>
      </c>
      <c r="F327" s="124">
        <v>791.37</v>
      </c>
      <c r="G327" s="28">
        <f t="shared" si="5"/>
        <v>52.758</v>
      </c>
      <c r="H327" s="29"/>
      <c r="I327" s="11"/>
    </row>
    <row r="328" spans="1:9" s="6" customFormat="1" ht="25.5">
      <c r="A328" s="62"/>
      <c r="B328" s="62">
        <v>85228</v>
      </c>
      <c r="C328" s="62"/>
      <c r="D328" s="79" t="s">
        <v>70</v>
      </c>
      <c r="E328" s="46">
        <f>SUM(E329:E338)</f>
        <v>106146</v>
      </c>
      <c r="F328" s="122">
        <f>SUM(F329:F338)</f>
        <v>41598.92</v>
      </c>
      <c r="G328" s="36">
        <f t="shared" si="5"/>
        <v>39.19028507904207</v>
      </c>
      <c r="H328" s="85" t="s">
        <v>275</v>
      </c>
      <c r="I328" s="9"/>
    </row>
    <row r="329" spans="2:9" ht="12.75">
      <c r="B329" s="63"/>
      <c r="C329" s="63">
        <v>4010</v>
      </c>
      <c r="D329" s="78" t="s">
        <v>38</v>
      </c>
      <c r="E329" s="45">
        <v>67034</v>
      </c>
      <c r="F329" s="124">
        <v>23944.96</v>
      </c>
      <c r="G329" s="28">
        <f t="shared" si="5"/>
        <v>35.720619387176654</v>
      </c>
      <c r="H329" s="29"/>
      <c r="I329" s="11"/>
    </row>
    <row r="330" spans="2:9" ht="12.75">
      <c r="B330" s="63"/>
      <c r="C330" s="63">
        <v>4040</v>
      </c>
      <c r="D330" s="78" t="s">
        <v>39</v>
      </c>
      <c r="E330" s="45">
        <v>5492</v>
      </c>
      <c r="F330" s="124">
        <v>3866</v>
      </c>
      <c r="G330" s="28">
        <f t="shared" si="5"/>
        <v>70.39329934450109</v>
      </c>
      <c r="H330" s="29"/>
      <c r="I330" s="11"/>
    </row>
    <row r="331" spans="2:9" ht="12.75">
      <c r="B331" s="63"/>
      <c r="C331" s="63">
        <v>4110</v>
      </c>
      <c r="D331" s="78" t="s">
        <v>28</v>
      </c>
      <c r="E331" s="45">
        <v>14540</v>
      </c>
      <c r="F331" s="124">
        <v>5290.92</v>
      </c>
      <c r="G331" s="28">
        <f t="shared" si="5"/>
        <v>36.388720770288856</v>
      </c>
      <c r="H331" s="29"/>
      <c r="I331" s="11"/>
    </row>
    <row r="332" spans="2:9" ht="12.75">
      <c r="B332" s="63"/>
      <c r="C332" s="63">
        <v>4120</v>
      </c>
      <c r="D332" s="78" t="s">
        <v>40</v>
      </c>
      <c r="E332" s="45">
        <v>2010</v>
      </c>
      <c r="F332" s="124">
        <v>731.02</v>
      </c>
      <c r="G332" s="28">
        <f t="shared" si="5"/>
        <v>36.36915422885572</v>
      </c>
      <c r="H332" s="29"/>
      <c r="I332" s="11"/>
    </row>
    <row r="333" spans="2:9" ht="12.75">
      <c r="B333" s="63"/>
      <c r="C333" s="63">
        <v>4170</v>
      </c>
      <c r="D333" s="78" t="s">
        <v>29</v>
      </c>
      <c r="E333" s="45">
        <v>9550</v>
      </c>
      <c r="F333" s="124">
        <v>3984.86</v>
      </c>
      <c r="G333" s="28">
        <f t="shared" si="5"/>
        <v>41.72628272251309</v>
      </c>
      <c r="H333" s="29"/>
      <c r="I333" s="11"/>
    </row>
    <row r="334" spans="2:9" ht="12.75">
      <c r="B334" s="63"/>
      <c r="C334" s="63">
        <v>4210</v>
      </c>
      <c r="D334" s="78" t="s">
        <v>17</v>
      </c>
      <c r="E334" s="45">
        <v>1700</v>
      </c>
      <c r="F334" s="124">
        <v>237.16</v>
      </c>
      <c r="G334" s="28">
        <f>PRODUCT(F334/E334*100)</f>
        <v>13.950588235294118</v>
      </c>
      <c r="H334" s="29"/>
      <c r="I334" s="11"/>
    </row>
    <row r="335" spans="2:9" ht="12.75">
      <c r="B335" s="63"/>
      <c r="C335" s="63">
        <v>4300</v>
      </c>
      <c r="D335" s="78" t="s">
        <v>18</v>
      </c>
      <c r="E335" s="45">
        <v>1500</v>
      </c>
      <c r="F335" s="124">
        <v>385</v>
      </c>
      <c r="G335" s="28">
        <f>PRODUCT(F335/E335*100)</f>
        <v>25.666666666666664</v>
      </c>
      <c r="H335" s="29"/>
      <c r="I335" s="11"/>
    </row>
    <row r="336" spans="2:9" ht="25.5">
      <c r="B336" s="63"/>
      <c r="C336" s="63">
        <v>4370</v>
      </c>
      <c r="D336" s="78" t="s">
        <v>211</v>
      </c>
      <c r="E336" s="45">
        <v>500</v>
      </c>
      <c r="F336" s="124">
        <v>0</v>
      </c>
      <c r="G336" s="28" t="s">
        <v>95</v>
      </c>
      <c r="H336" s="29"/>
      <c r="I336" s="11"/>
    </row>
    <row r="337" spans="2:9" ht="12.75">
      <c r="B337" s="63"/>
      <c r="C337" s="63">
        <v>4410</v>
      </c>
      <c r="D337" s="78" t="s">
        <v>44</v>
      </c>
      <c r="E337" s="45">
        <v>640</v>
      </c>
      <c r="F337" s="124">
        <v>275.9</v>
      </c>
      <c r="G337" s="28">
        <f aca="true" t="shared" si="6" ref="G337:G399">PRODUCT(F337/E337*100)</f>
        <v>43.10937499999999</v>
      </c>
      <c r="H337" s="29"/>
      <c r="I337" s="11"/>
    </row>
    <row r="338" spans="2:9" ht="25.5">
      <c r="B338" s="63"/>
      <c r="C338" s="63">
        <v>4440</v>
      </c>
      <c r="D338" s="78" t="s">
        <v>191</v>
      </c>
      <c r="E338" s="45">
        <v>3180</v>
      </c>
      <c r="F338" s="124">
        <v>2883.1</v>
      </c>
      <c r="G338" s="28">
        <f t="shared" si="6"/>
        <v>90.66352201257861</v>
      </c>
      <c r="H338" s="29"/>
      <c r="I338" s="11"/>
    </row>
    <row r="339" spans="1:9" s="6" customFormat="1" ht="12.75">
      <c r="A339" s="62"/>
      <c r="B339" s="62">
        <v>85295</v>
      </c>
      <c r="C339" s="62"/>
      <c r="D339" s="79" t="s">
        <v>23</v>
      </c>
      <c r="E339" s="46">
        <f>SUM(E340:E340)</f>
        <v>205700</v>
      </c>
      <c r="F339" s="122">
        <f>SUM(F340:F340)</f>
        <v>132562.8</v>
      </c>
      <c r="G339" s="36">
        <f t="shared" si="6"/>
        <v>64.44472532814778</v>
      </c>
      <c r="H339" s="85"/>
      <c r="I339" s="9"/>
    </row>
    <row r="340" spans="2:9" ht="12.75">
      <c r="B340" s="63"/>
      <c r="C340" s="63">
        <v>3110</v>
      </c>
      <c r="D340" s="78" t="s">
        <v>69</v>
      </c>
      <c r="E340" s="45">
        <v>205700</v>
      </c>
      <c r="F340" s="124">
        <v>132562.8</v>
      </c>
      <c r="G340" s="28">
        <f t="shared" si="6"/>
        <v>64.44472532814778</v>
      </c>
      <c r="H340" s="29" t="s">
        <v>168</v>
      </c>
      <c r="I340" s="11"/>
    </row>
    <row r="341" spans="1:9" s="6" customFormat="1" ht="12.75">
      <c r="A341" s="62">
        <v>854</v>
      </c>
      <c r="B341" s="62"/>
      <c r="C341" s="62"/>
      <c r="D341" s="79" t="s">
        <v>79</v>
      </c>
      <c r="E341" s="46">
        <f>SUM(E342,E354,E356,E358)</f>
        <v>740545</v>
      </c>
      <c r="F341" s="122">
        <f>SUM(F342,F354,F356,F358)</f>
        <v>394973.16000000003</v>
      </c>
      <c r="G341" s="36">
        <f t="shared" si="6"/>
        <v>53.33547049807912</v>
      </c>
      <c r="H341" s="88"/>
      <c r="I341" s="9"/>
    </row>
    <row r="342" spans="1:9" s="6" customFormat="1" ht="25.5">
      <c r="A342" s="62"/>
      <c r="B342" s="62">
        <v>85401</v>
      </c>
      <c r="C342" s="62"/>
      <c r="D342" s="79" t="s">
        <v>188</v>
      </c>
      <c r="E342" s="46">
        <f>SUM(E343:E353)</f>
        <v>645710</v>
      </c>
      <c r="F342" s="122">
        <f>SUM(F343:F353)</f>
        <v>319589.66000000003</v>
      </c>
      <c r="G342" s="36">
        <f t="shared" si="6"/>
        <v>49.49430239581237</v>
      </c>
      <c r="H342" s="85" t="s">
        <v>169</v>
      </c>
      <c r="I342" s="9"/>
    </row>
    <row r="343" spans="2:9" ht="12.75">
      <c r="B343" s="63"/>
      <c r="C343" s="63">
        <v>3020</v>
      </c>
      <c r="D343" s="78" t="s">
        <v>36</v>
      </c>
      <c r="E343" s="45">
        <v>5120</v>
      </c>
      <c r="F343" s="124">
        <v>1316.25</v>
      </c>
      <c r="G343" s="28">
        <f t="shared" si="6"/>
        <v>25.7080078125</v>
      </c>
      <c r="H343" s="29"/>
      <c r="I343" s="11"/>
    </row>
    <row r="344" spans="2:9" ht="12.75">
      <c r="B344" s="63"/>
      <c r="C344" s="63">
        <v>4010</v>
      </c>
      <c r="D344" s="78" t="s">
        <v>38</v>
      </c>
      <c r="E344" s="45">
        <v>347500</v>
      </c>
      <c r="F344" s="124">
        <v>169725.59</v>
      </c>
      <c r="G344" s="28">
        <f t="shared" si="6"/>
        <v>48.8418964028777</v>
      </c>
      <c r="H344" s="29"/>
      <c r="I344" s="11"/>
    </row>
    <row r="345" spans="2:9" ht="12.75">
      <c r="B345" s="63"/>
      <c r="C345" s="63">
        <v>4040</v>
      </c>
      <c r="D345" s="78" t="s">
        <v>39</v>
      </c>
      <c r="E345" s="45">
        <v>22740</v>
      </c>
      <c r="F345" s="124">
        <v>22675.95</v>
      </c>
      <c r="G345" s="28">
        <f t="shared" si="6"/>
        <v>99.71833773087072</v>
      </c>
      <c r="H345" s="29"/>
      <c r="I345" s="11"/>
    </row>
    <row r="346" spans="2:9" ht="12.75">
      <c r="B346" s="63"/>
      <c r="C346" s="63">
        <v>4110</v>
      </c>
      <c r="D346" s="78" t="s">
        <v>28</v>
      </c>
      <c r="E346" s="45">
        <v>63470</v>
      </c>
      <c r="F346" s="124">
        <v>29444.37</v>
      </c>
      <c r="G346" s="28">
        <f t="shared" si="6"/>
        <v>46.391003623759254</v>
      </c>
      <c r="H346" s="29"/>
      <c r="I346" s="11"/>
    </row>
    <row r="347" spans="2:9" ht="12.75">
      <c r="B347" s="63"/>
      <c r="C347" s="63">
        <v>4120</v>
      </c>
      <c r="D347" s="78" t="s">
        <v>40</v>
      </c>
      <c r="E347" s="45">
        <v>8980</v>
      </c>
      <c r="F347" s="124">
        <v>4383.63</v>
      </c>
      <c r="G347" s="28">
        <f t="shared" si="6"/>
        <v>48.81547884187082</v>
      </c>
      <c r="H347" s="29"/>
      <c r="I347" s="11"/>
    </row>
    <row r="348" spans="2:9" ht="25.5">
      <c r="B348" s="63"/>
      <c r="C348" s="63">
        <v>4210</v>
      </c>
      <c r="D348" s="78" t="s">
        <v>17</v>
      </c>
      <c r="E348" s="45">
        <v>15250</v>
      </c>
      <c r="F348" s="124">
        <v>2794.67</v>
      </c>
      <c r="G348" s="28">
        <f t="shared" si="6"/>
        <v>18.325704918032788</v>
      </c>
      <c r="H348" s="29" t="s">
        <v>287</v>
      </c>
      <c r="I348" s="11"/>
    </row>
    <row r="349" spans="2:9" ht="12.75">
      <c r="B349" s="63"/>
      <c r="C349" s="63">
        <v>4220</v>
      </c>
      <c r="D349" s="78" t="s">
        <v>81</v>
      </c>
      <c r="E349" s="45">
        <v>148990</v>
      </c>
      <c r="F349" s="124">
        <v>67214.09</v>
      </c>
      <c r="G349" s="28">
        <f t="shared" si="6"/>
        <v>45.113155245318474</v>
      </c>
      <c r="H349" s="29"/>
      <c r="I349" s="11"/>
    </row>
    <row r="350" spans="2:9" ht="25.5">
      <c r="B350" s="63"/>
      <c r="C350" s="63">
        <v>4240</v>
      </c>
      <c r="D350" s="78" t="s">
        <v>63</v>
      </c>
      <c r="E350" s="45">
        <v>200</v>
      </c>
      <c r="F350" s="124">
        <v>0</v>
      </c>
      <c r="G350" s="28" t="s">
        <v>95</v>
      </c>
      <c r="H350" s="29"/>
      <c r="I350" s="11"/>
    </row>
    <row r="351" spans="2:9" ht="12.75">
      <c r="B351" s="63"/>
      <c r="C351" s="63">
        <v>4270</v>
      </c>
      <c r="D351" s="78" t="s">
        <v>27</v>
      </c>
      <c r="E351" s="45">
        <v>7000</v>
      </c>
      <c r="F351" s="124">
        <v>3886.25</v>
      </c>
      <c r="G351" s="28">
        <f t="shared" si="6"/>
        <v>55.51785714285714</v>
      </c>
      <c r="H351" s="29" t="s">
        <v>279</v>
      </c>
      <c r="I351" s="11"/>
    </row>
    <row r="352" spans="2:9" ht="12.75">
      <c r="B352" s="63"/>
      <c r="C352" s="63">
        <v>4300</v>
      </c>
      <c r="D352" s="78" t="s">
        <v>18</v>
      </c>
      <c r="E352" s="45">
        <v>3620</v>
      </c>
      <c r="F352" s="124">
        <v>1018.86</v>
      </c>
      <c r="G352" s="28">
        <f t="shared" si="6"/>
        <v>28.145303867403314</v>
      </c>
      <c r="H352" s="29" t="s">
        <v>278</v>
      </c>
      <c r="I352" s="11"/>
    </row>
    <row r="353" spans="2:9" ht="25.5">
      <c r="B353" s="63"/>
      <c r="C353" s="63">
        <v>4440</v>
      </c>
      <c r="D353" s="78" t="s">
        <v>191</v>
      </c>
      <c r="E353" s="45">
        <v>22840</v>
      </c>
      <c r="F353" s="124">
        <v>17130</v>
      </c>
      <c r="G353" s="28">
        <f t="shared" si="6"/>
        <v>75</v>
      </c>
      <c r="H353" s="29"/>
      <c r="I353" s="11"/>
    </row>
    <row r="354" spans="1:9" s="6" customFormat="1" ht="12.75">
      <c r="A354" s="62"/>
      <c r="B354" s="62">
        <v>85415</v>
      </c>
      <c r="C354" s="62"/>
      <c r="D354" s="79" t="s">
        <v>80</v>
      </c>
      <c r="E354" s="46">
        <f>SUM(E355)</f>
        <v>90992</v>
      </c>
      <c r="F354" s="122">
        <f>SUM(F355)</f>
        <v>72950.5</v>
      </c>
      <c r="G354" s="36">
        <f t="shared" si="6"/>
        <v>80.17243274133989</v>
      </c>
      <c r="H354" s="85"/>
      <c r="I354" s="9"/>
    </row>
    <row r="355" spans="2:9" ht="12.75">
      <c r="B355" s="63"/>
      <c r="C355" s="63">
        <v>3240</v>
      </c>
      <c r="D355" s="78" t="s">
        <v>60</v>
      </c>
      <c r="E355" s="45">
        <v>90992</v>
      </c>
      <c r="F355" s="124">
        <v>72950.5</v>
      </c>
      <c r="G355" s="28">
        <f t="shared" si="6"/>
        <v>80.17243274133989</v>
      </c>
      <c r="H355" s="29" t="s">
        <v>276</v>
      </c>
      <c r="I355" s="11"/>
    </row>
    <row r="356" spans="1:9" s="6" customFormat="1" ht="12.75">
      <c r="A356" s="62"/>
      <c r="B356" s="62">
        <v>85446</v>
      </c>
      <c r="C356" s="62"/>
      <c r="D356" s="79" t="s">
        <v>68</v>
      </c>
      <c r="E356" s="46">
        <f>SUM(E357)</f>
        <v>1513</v>
      </c>
      <c r="F356" s="122">
        <f>F357</f>
        <v>693</v>
      </c>
      <c r="G356" s="36">
        <f t="shared" si="6"/>
        <v>45.80304031725049</v>
      </c>
      <c r="H356" s="85"/>
      <c r="I356" s="9"/>
    </row>
    <row r="357" spans="2:9" ht="25.5">
      <c r="B357" s="63"/>
      <c r="C357" s="63">
        <v>4300</v>
      </c>
      <c r="D357" s="78" t="s">
        <v>18</v>
      </c>
      <c r="E357" s="45">
        <v>1513</v>
      </c>
      <c r="F357" s="124">
        <v>693</v>
      </c>
      <c r="G357" s="28">
        <f t="shared" si="6"/>
        <v>45.80304031725049</v>
      </c>
      <c r="H357" s="29" t="s">
        <v>277</v>
      </c>
      <c r="I357" s="11"/>
    </row>
    <row r="358" spans="1:9" s="6" customFormat="1" ht="12.75">
      <c r="A358" s="62"/>
      <c r="B358" s="62">
        <v>85495</v>
      </c>
      <c r="C358" s="62"/>
      <c r="D358" s="79" t="s">
        <v>23</v>
      </c>
      <c r="E358" s="46">
        <f>SUM(E359)</f>
        <v>2330</v>
      </c>
      <c r="F358" s="122">
        <f>SUM(F359)</f>
        <v>1740</v>
      </c>
      <c r="G358" s="36">
        <f t="shared" si="6"/>
        <v>74.67811158798283</v>
      </c>
      <c r="H358" s="85"/>
      <c r="I358" s="9"/>
    </row>
    <row r="359" spans="2:9" ht="25.5">
      <c r="B359" s="63"/>
      <c r="C359" s="63">
        <v>4440</v>
      </c>
      <c r="D359" s="78" t="s">
        <v>191</v>
      </c>
      <c r="E359" s="45">
        <v>2330</v>
      </c>
      <c r="F359" s="124">
        <v>1740</v>
      </c>
      <c r="G359" s="28">
        <f t="shared" si="6"/>
        <v>74.67811158798283</v>
      </c>
      <c r="H359" s="29" t="s">
        <v>167</v>
      </c>
      <c r="I359" s="11"/>
    </row>
    <row r="360" spans="1:9" s="6" customFormat="1" ht="25.5">
      <c r="A360" s="62">
        <v>900</v>
      </c>
      <c r="B360" s="62"/>
      <c r="C360" s="62"/>
      <c r="D360" s="79" t="s">
        <v>82</v>
      </c>
      <c r="E360" s="46">
        <f>SUM(E361,E365,E373,E377,E369,E371,E379)</f>
        <v>1982671</v>
      </c>
      <c r="F360" s="122">
        <f>SUM(F361,F371,F365,F373,F377,F369,F379)</f>
        <v>676073.15</v>
      </c>
      <c r="G360" s="36">
        <f t="shared" si="6"/>
        <v>34.09910923194015</v>
      </c>
      <c r="H360" s="85"/>
      <c r="I360" s="9"/>
    </row>
    <row r="361" spans="1:9" s="6" customFormat="1" ht="12.75">
      <c r="A361" s="62"/>
      <c r="B361" s="62">
        <v>90001</v>
      </c>
      <c r="C361" s="62"/>
      <c r="D361" s="79" t="s">
        <v>83</v>
      </c>
      <c r="E361" s="46">
        <f>SUM(E362:E364)</f>
        <v>1094017</v>
      </c>
      <c r="F361" s="122">
        <f>SUM(F362:F364)</f>
        <v>264002.62</v>
      </c>
      <c r="G361" s="36">
        <f t="shared" si="6"/>
        <v>24.131491558175057</v>
      </c>
      <c r="H361" s="85"/>
      <c r="I361" s="9"/>
    </row>
    <row r="362" spans="1:9" s="6" customFormat="1" ht="12.75">
      <c r="A362" s="62"/>
      <c r="B362" s="62"/>
      <c r="C362" s="69">
        <v>6050</v>
      </c>
      <c r="D362" s="78" t="s">
        <v>20</v>
      </c>
      <c r="E362" s="52">
        <v>643967</v>
      </c>
      <c r="F362" s="123">
        <v>3660</v>
      </c>
      <c r="G362" s="28">
        <f t="shared" si="6"/>
        <v>0.5683521049991692</v>
      </c>
      <c r="H362" s="85"/>
      <c r="I362" s="9"/>
    </row>
    <row r="363" spans="1:9" s="6" customFormat="1" ht="12.75">
      <c r="A363" s="62"/>
      <c r="B363" s="62"/>
      <c r="C363" s="69">
        <v>6058</v>
      </c>
      <c r="D363" s="78" t="s">
        <v>20</v>
      </c>
      <c r="E363" s="52">
        <v>337537</v>
      </c>
      <c r="F363" s="123">
        <v>195256.96</v>
      </c>
      <c r="G363" s="28">
        <f t="shared" si="6"/>
        <v>57.84757226615156</v>
      </c>
      <c r="H363" s="85"/>
      <c r="I363" s="9"/>
    </row>
    <row r="364" spans="2:9" ht="12.75">
      <c r="B364" s="63"/>
      <c r="C364" s="63">
        <v>6059</v>
      </c>
      <c r="D364" s="78" t="s">
        <v>20</v>
      </c>
      <c r="E364" s="45">
        <v>112513</v>
      </c>
      <c r="F364" s="124">
        <v>65085.66</v>
      </c>
      <c r="G364" s="28">
        <f t="shared" si="6"/>
        <v>57.847235430572475</v>
      </c>
      <c r="H364" s="29"/>
      <c r="I364" s="11"/>
    </row>
    <row r="365" spans="1:9" s="6" customFormat="1" ht="12.75">
      <c r="A365" s="62"/>
      <c r="B365" s="62">
        <v>90002</v>
      </c>
      <c r="C365" s="62"/>
      <c r="D365" s="79" t="s">
        <v>84</v>
      </c>
      <c r="E365" s="46">
        <f>SUM(E366:E368)</f>
        <v>6000</v>
      </c>
      <c r="F365" s="122">
        <f>SUM(F366:F368)</f>
        <v>0</v>
      </c>
      <c r="G365" s="36" t="s">
        <v>95</v>
      </c>
      <c r="H365" s="85"/>
      <c r="I365" s="9"/>
    </row>
    <row r="366" spans="2:9" ht="25.5">
      <c r="B366" s="63"/>
      <c r="C366" s="63">
        <v>4170</v>
      </c>
      <c r="D366" s="78" t="s">
        <v>233</v>
      </c>
      <c r="E366" s="45">
        <v>300</v>
      </c>
      <c r="F366" s="124">
        <v>0</v>
      </c>
      <c r="G366" s="28" t="s">
        <v>95</v>
      </c>
      <c r="H366" s="29"/>
      <c r="I366" s="11"/>
    </row>
    <row r="367" spans="2:9" ht="25.5">
      <c r="B367" s="63"/>
      <c r="C367" s="63">
        <v>4210</v>
      </c>
      <c r="D367" s="78" t="s">
        <v>234</v>
      </c>
      <c r="E367" s="45">
        <v>700</v>
      </c>
      <c r="F367" s="124">
        <v>0</v>
      </c>
      <c r="G367" s="28" t="s">
        <v>95</v>
      </c>
      <c r="H367" s="29"/>
      <c r="I367" s="11"/>
    </row>
    <row r="368" spans="2:9" ht="25.5">
      <c r="B368" s="63"/>
      <c r="C368" s="63">
        <v>4300</v>
      </c>
      <c r="D368" s="78" t="s">
        <v>208</v>
      </c>
      <c r="E368" s="45">
        <v>5000</v>
      </c>
      <c r="F368" s="124">
        <v>0</v>
      </c>
      <c r="G368" s="28" t="s">
        <v>95</v>
      </c>
      <c r="H368" s="29" t="s">
        <v>280</v>
      </c>
      <c r="I368" s="11"/>
    </row>
    <row r="369" spans="1:9" s="6" customFormat="1" ht="12.75">
      <c r="A369" s="62"/>
      <c r="B369" s="62">
        <v>90003</v>
      </c>
      <c r="C369" s="62"/>
      <c r="D369" s="79" t="s">
        <v>141</v>
      </c>
      <c r="E369" s="46">
        <f>SUM(E370)</f>
        <v>44413</v>
      </c>
      <c r="F369" s="122">
        <f>SUM(F370)</f>
        <v>22207</v>
      </c>
      <c r="G369" s="28">
        <f t="shared" si="6"/>
        <v>50.00112579650102</v>
      </c>
      <c r="H369" s="85"/>
      <c r="I369" s="9"/>
    </row>
    <row r="370" spans="2:9" ht="25.5">
      <c r="B370" s="63"/>
      <c r="C370" s="63">
        <v>2650</v>
      </c>
      <c r="D370" s="78" t="s">
        <v>87</v>
      </c>
      <c r="E370" s="45">
        <v>44413</v>
      </c>
      <c r="F370" s="124">
        <v>22207</v>
      </c>
      <c r="G370" s="36">
        <f t="shared" si="6"/>
        <v>50.00112579650102</v>
      </c>
      <c r="H370" s="29"/>
      <c r="I370" s="11"/>
    </row>
    <row r="371" spans="1:9" s="6" customFormat="1" ht="12.75">
      <c r="A371" s="62"/>
      <c r="B371" s="62">
        <v>90004</v>
      </c>
      <c r="C371" s="62"/>
      <c r="D371" s="79" t="s">
        <v>142</v>
      </c>
      <c r="E371" s="46">
        <f>SUM(E372)</f>
        <v>4942</v>
      </c>
      <c r="F371" s="122">
        <f>SUM(F372)</f>
        <v>2471</v>
      </c>
      <c r="G371" s="28">
        <f t="shared" si="6"/>
        <v>50</v>
      </c>
      <c r="H371" s="85"/>
      <c r="I371" s="9"/>
    </row>
    <row r="372" spans="2:9" ht="25.5">
      <c r="B372" s="63"/>
      <c r="C372" s="63">
        <v>2650</v>
      </c>
      <c r="D372" s="78" t="s">
        <v>87</v>
      </c>
      <c r="E372" s="45">
        <v>4942</v>
      </c>
      <c r="F372" s="124">
        <v>2471</v>
      </c>
      <c r="G372" s="36">
        <f t="shared" si="6"/>
        <v>50</v>
      </c>
      <c r="H372" s="29"/>
      <c r="I372" s="11"/>
    </row>
    <row r="373" spans="1:9" s="6" customFormat="1" ht="12.75">
      <c r="A373" s="62"/>
      <c r="B373" s="62">
        <v>90015</v>
      </c>
      <c r="C373" s="62"/>
      <c r="D373" s="79" t="s">
        <v>85</v>
      </c>
      <c r="E373" s="46">
        <f>SUM(E374:E376)</f>
        <v>676980</v>
      </c>
      <c r="F373" s="122">
        <f>SUM(F374:F376)</f>
        <v>379139.26</v>
      </c>
      <c r="G373" s="36">
        <f t="shared" si="6"/>
        <v>56.00449939436911</v>
      </c>
      <c r="H373" s="85"/>
      <c r="I373" s="9"/>
    </row>
    <row r="374" spans="1:9" ht="12.75">
      <c r="A374" s="64"/>
      <c r="B374" s="64"/>
      <c r="C374" s="64">
        <v>4260</v>
      </c>
      <c r="D374" s="76" t="s">
        <v>35</v>
      </c>
      <c r="E374" s="47">
        <v>186000</v>
      </c>
      <c r="F374" s="125">
        <v>92445.09</v>
      </c>
      <c r="G374" s="39">
        <f t="shared" si="6"/>
        <v>49.701661290322576</v>
      </c>
      <c r="H374" s="83"/>
      <c r="I374" s="11"/>
    </row>
    <row r="375" spans="2:9" ht="25.5">
      <c r="B375" s="63"/>
      <c r="C375" s="63">
        <v>4300</v>
      </c>
      <c r="D375" s="78" t="s">
        <v>18</v>
      </c>
      <c r="E375" s="45">
        <v>153000</v>
      </c>
      <c r="F375" s="124">
        <v>67788.72</v>
      </c>
      <c r="G375" s="28">
        <f t="shared" si="6"/>
        <v>44.30635294117647</v>
      </c>
      <c r="H375" s="29" t="s">
        <v>135</v>
      </c>
      <c r="I375" s="11"/>
    </row>
    <row r="376" spans="2:9" ht="25.5">
      <c r="B376" s="63"/>
      <c r="C376" s="63">
        <v>6050</v>
      </c>
      <c r="D376" s="78" t="s">
        <v>222</v>
      </c>
      <c r="E376" s="45">
        <v>337980</v>
      </c>
      <c r="F376" s="124">
        <v>218905.45</v>
      </c>
      <c r="G376" s="28">
        <f t="shared" si="6"/>
        <v>64.7687585064205</v>
      </c>
      <c r="H376" s="29"/>
      <c r="I376" s="11"/>
    </row>
    <row r="377" spans="1:9" s="6" customFormat="1" ht="12.75">
      <c r="A377" s="62"/>
      <c r="B377" s="62">
        <v>90017</v>
      </c>
      <c r="C377" s="62"/>
      <c r="D377" s="79" t="s">
        <v>86</v>
      </c>
      <c r="E377" s="46">
        <f>SUM(E378)</f>
        <v>17319</v>
      </c>
      <c r="F377" s="122">
        <f>SUM(F378)</f>
        <v>2147</v>
      </c>
      <c r="G377" s="36">
        <f t="shared" si="6"/>
        <v>12.396789652982273</v>
      </c>
      <c r="H377" s="85"/>
      <c r="I377" s="9"/>
    </row>
    <row r="378" spans="2:9" ht="25.5">
      <c r="B378" s="63"/>
      <c r="C378" s="63">
        <v>2650</v>
      </c>
      <c r="D378" s="78" t="s">
        <v>87</v>
      </c>
      <c r="E378" s="45">
        <v>17319</v>
      </c>
      <c r="F378" s="124">
        <v>2147</v>
      </c>
      <c r="G378" s="28">
        <f t="shared" si="6"/>
        <v>12.396789652982273</v>
      </c>
      <c r="H378" s="29" t="s">
        <v>170</v>
      </c>
      <c r="I378" s="11"/>
    </row>
    <row r="379" spans="1:9" s="6" customFormat="1" ht="12.75">
      <c r="A379" s="62"/>
      <c r="B379" s="62">
        <v>90095</v>
      </c>
      <c r="C379" s="62"/>
      <c r="D379" s="79" t="s">
        <v>23</v>
      </c>
      <c r="E379" s="46">
        <f>SUM(E380:E382)</f>
        <v>139000</v>
      </c>
      <c r="F379" s="122">
        <f>SUM(F380:F382)</f>
        <v>6106.2699999999995</v>
      </c>
      <c r="G379" s="36">
        <f t="shared" si="6"/>
        <v>4.393</v>
      </c>
      <c r="H379" s="85"/>
      <c r="I379" s="9"/>
    </row>
    <row r="380" spans="2:9" ht="12.75">
      <c r="B380" s="63"/>
      <c r="C380" s="63">
        <v>4210</v>
      </c>
      <c r="D380" s="78" t="s">
        <v>17</v>
      </c>
      <c r="E380" s="45">
        <v>9000</v>
      </c>
      <c r="F380" s="124">
        <v>4744.24</v>
      </c>
      <c r="G380" s="28">
        <f t="shared" si="6"/>
        <v>52.71377777777777</v>
      </c>
      <c r="H380" s="29" t="s">
        <v>187</v>
      </c>
      <c r="I380" s="11"/>
    </row>
    <row r="381" spans="2:9" ht="12.75">
      <c r="B381" s="63"/>
      <c r="C381" s="63">
        <v>4300</v>
      </c>
      <c r="D381" s="78" t="s">
        <v>18</v>
      </c>
      <c r="E381" s="45">
        <v>6000</v>
      </c>
      <c r="F381" s="124">
        <v>264.03</v>
      </c>
      <c r="G381" s="28">
        <f t="shared" si="6"/>
        <v>4.400499999999999</v>
      </c>
      <c r="H381" s="29" t="s">
        <v>149</v>
      </c>
      <c r="I381" s="11"/>
    </row>
    <row r="382" spans="2:9" ht="12.75">
      <c r="B382" s="63"/>
      <c r="C382" s="63">
        <v>6050</v>
      </c>
      <c r="D382" s="78" t="s">
        <v>20</v>
      </c>
      <c r="E382" s="45">
        <v>124000</v>
      </c>
      <c r="F382" s="124">
        <v>1098</v>
      </c>
      <c r="G382" s="28">
        <f t="shared" si="6"/>
        <v>0.885483870967742</v>
      </c>
      <c r="H382" s="29"/>
      <c r="I382" s="11"/>
    </row>
    <row r="383" spans="1:9" s="6" customFormat="1" ht="25.5">
      <c r="A383" s="62">
        <v>921</v>
      </c>
      <c r="B383" s="62"/>
      <c r="C383" s="62"/>
      <c r="D383" s="79" t="s">
        <v>189</v>
      </c>
      <c r="E383" s="46">
        <f>SUM(E386,E394,E396,E399,E384)</f>
        <v>967083</v>
      </c>
      <c r="F383" s="122">
        <f>SUM(F386,F394,F396,F399,F384)</f>
        <v>476954.8</v>
      </c>
      <c r="G383" s="36">
        <f t="shared" si="6"/>
        <v>49.318910579546944</v>
      </c>
      <c r="H383" s="85"/>
      <c r="I383" s="9"/>
    </row>
    <row r="384" spans="1:9" s="6" customFormat="1" ht="12.75">
      <c r="A384" s="62"/>
      <c r="B384" s="62">
        <v>92105</v>
      </c>
      <c r="C384" s="62"/>
      <c r="D384" s="79" t="s">
        <v>220</v>
      </c>
      <c r="E384" s="46">
        <f>SUM(E385)</f>
        <v>11000</v>
      </c>
      <c r="F384" s="122">
        <f>SUM(F385)</f>
        <v>11000</v>
      </c>
      <c r="G384" s="36">
        <f t="shared" si="6"/>
        <v>100</v>
      </c>
      <c r="H384" s="85"/>
      <c r="I384" s="9"/>
    </row>
    <row r="385" spans="1:9" s="20" customFormat="1" ht="38.25">
      <c r="A385" s="69"/>
      <c r="B385" s="69"/>
      <c r="C385" s="69">
        <v>2820</v>
      </c>
      <c r="D385" s="164" t="s">
        <v>102</v>
      </c>
      <c r="E385" s="52">
        <v>11000</v>
      </c>
      <c r="F385" s="123">
        <v>11000</v>
      </c>
      <c r="G385" s="28">
        <f t="shared" si="6"/>
        <v>100</v>
      </c>
      <c r="H385" s="88" t="s">
        <v>281</v>
      </c>
      <c r="I385" s="19"/>
    </row>
    <row r="386" spans="1:9" s="6" customFormat="1" ht="12.75">
      <c r="A386" s="62"/>
      <c r="B386" s="62">
        <v>92109</v>
      </c>
      <c r="C386" s="62"/>
      <c r="D386" s="79" t="s">
        <v>88</v>
      </c>
      <c r="E386" s="46">
        <f>SUM(E387:E393)</f>
        <v>765283</v>
      </c>
      <c r="F386" s="122">
        <f>SUM(F387:F393)</f>
        <v>382092.93</v>
      </c>
      <c r="G386" s="36">
        <f t="shared" si="6"/>
        <v>49.928318020915135</v>
      </c>
      <c r="H386" s="85"/>
      <c r="I386" s="9"/>
    </row>
    <row r="387" spans="2:9" ht="25.5">
      <c r="B387" s="63"/>
      <c r="C387" s="63">
        <v>2480</v>
      </c>
      <c r="D387" s="78" t="s">
        <v>91</v>
      </c>
      <c r="E387" s="45">
        <v>388633</v>
      </c>
      <c r="F387" s="124">
        <v>222945</v>
      </c>
      <c r="G387" s="28">
        <f t="shared" si="6"/>
        <v>57.36646141732689</v>
      </c>
      <c r="H387" s="29" t="s">
        <v>128</v>
      </c>
      <c r="I387" s="11"/>
    </row>
    <row r="388" spans="2:9" ht="25.5">
      <c r="B388" s="63"/>
      <c r="C388" s="63">
        <v>4170</v>
      </c>
      <c r="D388" s="78" t="s">
        <v>235</v>
      </c>
      <c r="E388" s="45">
        <v>150</v>
      </c>
      <c r="F388" s="124">
        <v>0</v>
      </c>
      <c r="G388" s="28" t="s">
        <v>95</v>
      </c>
      <c r="H388" s="29"/>
      <c r="I388" s="11"/>
    </row>
    <row r="389" spans="2:9" ht="25.5">
      <c r="B389" s="63"/>
      <c r="C389" s="63">
        <v>4210</v>
      </c>
      <c r="D389" s="78" t="s">
        <v>223</v>
      </c>
      <c r="E389" s="45">
        <v>11140</v>
      </c>
      <c r="F389" s="124">
        <v>5265.83</v>
      </c>
      <c r="G389" s="28">
        <f t="shared" si="6"/>
        <v>47.26956912028725</v>
      </c>
      <c r="H389" s="134" t="s">
        <v>129</v>
      </c>
      <c r="I389" s="11"/>
    </row>
    <row r="390" spans="2:9" ht="25.5">
      <c r="B390" s="63"/>
      <c r="C390" s="63">
        <v>4260</v>
      </c>
      <c r="D390" s="78" t="s">
        <v>224</v>
      </c>
      <c r="E390" s="45">
        <v>7500</v>
      </c>
      <c r="F390" s="124">
        <v>4029.85</v>
      </c>
      <c r="G390" s="28">
        <f t="shared" si="6"/>
        <v>53.73133333333333</v>
      </c>
      <c r="H390" s="29"/>
      <c r="I390" s="11"/>
    </row>
    <row r="391" spans="2:9" ht="38.25">
      <c r="B391" s="63"/>
      <c r="C391" s="63">
        <v>4270</v>
      </c>
      <c r="D391" s="78" t="s">
        <v>225</v>
      </c>
      <c r="E391" s="45">
        <v>9700</v>
      </c>
      <c r="F391" s="124">
        <v>3254.22</v>
      </c>
      <c r="G391" s="28">
        <f t="shared" si="6"/>
        <v>33.54865979381443</v>
      </c>
      <c r="H391" s="29" t="s">
        <v>282</v>
      </c>
      <c r="I391" s="11"/>
    </row>
    <row r="392" spans="2:9" ht="25.5">
      <c r="B392" s="63"/>
      <c r="C392" s="63">
        <v>4300</v>
      </c>
      <c r="D392" s="78" t="s">
        <v>226</v>
      </c>
      <c r="E392" s="45">
        <v>1160</v>
      </c>
      <c r="F392" s="124">
        <v>224.26</v>
      </c>
      <c r="G392" s="28">
        <f t="shared" si="6"/>
        <v>19.332758620689656</v>
      </c>
      <c r="H392" s="29" t="s">
        <v>130</v>
      </c>
      <c r="I392" s="11"/>
    </row>
    <row r="393" spans="2:9" ht="12.75">
      <c r="B393" s="63"/>
      <c r="C393" s="63">
        <v>6050</v>
      </c>
      <c r="D393" s="78" t="s">
        <v>145</v>
      </c>
      <c r="E393" s="45">
        <v>347000</v>
      </c>
      <c r="F393" s="124">
        <v>146373.77</v>
      </c>
      <c r="G393" s="28">
        <f t="shared" si="6"/>
        <v>42.182642651296824</v>
      </c>
      <c r="H393" s="29"/>
      <c r="I393" s="11"/>
    </row>
    <row r="394" spans="1:9" s="6" customFormat="1" ht="18" customHeight="1">
      <c r="A394" s="62"/>
      <c r="B394" s="62">
        <v>92116</v>
      </c>
      <c r="C394" s="62"/>
      <c r="D394" s="79" t="s">
        <v>89</v>
      </c>
      <c r="E394" s="46">
        <f>SUM(E395:E395)</f>
        <v>165000</v>
      </c>
      <c r="F394" s="122">
        <f>SUM(F395:F395)</f>
        <v>82450</v>
      </c>
      <c r="G394" s="36">
        <f t="shared" si="6"/>
        <v>49.96969696969697</v>
      </c>
      <c r="H394" s="85"/>
      <c r="I394" s="9"/>
    </row>
    <row r="395" spans="2:9" ht="32.25" customHeight="1">
      <c r="B395" s="63"/>
      <c r="C395" s="63">
        <v>2480</v>
      </c>
      <c r="D395" s="78" t="s">
        <v>91</v>
      </c>
      <c r="E395" s="45">
        <v>165000</v>
      </c>
      <c r="F395" s="124">
        <v>82450</v>
      </c>
      <c r="G395" s="28">
        <f t="shared" si="6"/>
        <v>49.96969696969697</v>
      </c>
      <c r="H395" s="29"/>
      <c r="I395" s="11"/>
    </row>
    <row r="396" spans="1:9" s="6" customFormat="1" ht="12.75">
      <c r="A396" s="62"/>
      <c r="B396" s="62">
        <v>92120</v>
      </c>
      <c r="C396" s="62"/>
      <c r="D396" s="79" t="s">
        <v>90</v>
      </c>
      <c r="E396" s="46">
        <f>SUM(E397:E398)</f>
        <v>17800</v>
      </c>
      <c r="F396" s="122">
        <f>SUM(F397:F398)</f>
        <v>1220</v>
      </c>
      <c r="G396" s="36">
        <f t="shared" si="6"/>
        <v>6.853932584269663</v>
      </c>
      <c r="H396" s="85"/>
      <c r="I396" s="9"/>
    </row>
    <row r="397" spans="2:9" ht="80.25" customHeight="1">
      <c r="B397" s="63"/>
      <c r="C397" s="63">
        <v>2720</v>
      </c>
      <c r="D397" s="78" t="s">
        <v>177</v>
      </c>
      <c r="E397" s="45">
        <v>13000</v>
      </c>
      <c r="F397" s="124">
        <v>0</v>
      </c>
      <c r="G397" s="28" t="s">
        <v>95</v>
      </c>
      <c r="H397" s="29" t="s">
        <v>288</v>
      </c>
      <c r="I397" s="11"/>
    </row>
    <row r="398" spans="2:9" ht="94.5" customHeight="1">
      <c r="B398" s="63"/>
      <c r="C398" s="63">
        <v>4340</v>
      </c>
      <c r="D398" s="78" t="s">
        <v>221</v>
      </c>
      <c r="E398" s="45">
        <v>4800</v>
      </c>
      <c r="F398" s="124">
        <v>1220</v>
      </c>
      <c r="G398" s="28">
        <f t="shared" si="6"/>
        <v>25.416666666666664</v>
      </c>
      <c r="H398" s="173" t="s">
        <v>283</v>
      </c>
      <c r="I398" s="11"/>
    </row>
    <row r="399" spans="1:9" s="6" customFormat="1" ht="12.75">
      <c r="A399" s="62"/>
      <c r="B399" s="62">
        <v>92195</v>
      </c>
      <c r="C399" s="62"/>
      <c r="D399" s="79" t="s">
        <v>23</v>
      </c>
      <c r="E399" s="46">
        <f>SUM(E400:E400)</f>
        <v>8000</v>
      </c>
      <c r="F399" s="122">
        <f>SUM(F400:F400)</f>
        <v>191.87</v>
      </c>
      <c r="G399" s="36">
        <f t="shared" si="6"/>
        <v>2.398375</v>
      </c>
      <c r="H399" s="85"/>
      <c r="I399" s="9"/>
    </row>
    <row r="400" spans="2:9" ht="25.5">
      <c r="B400" s="63"/>
      <c r="C400" s="63">
        <v>4210</v>
      </c>
      <c r="D400" s="78" t="s">
        <v>227</v>
      </c>
      <c r="E400" s="45">
        <v>8000</v>
      </c>
      <c r="F400" s="124">
        <v>191.87</v>
      </c>
      <c r="G400" s="28">
        <f aca="true" t="shared" si="7" ref="G400:G412">PRODUCT(F400/E400*100)</f>
        <v>2.398375</v>
      </c>
      <c r="H400" s="29" t="s">
        <v>131</v>
      </c>
      <c r="I400" s="11"/>
    </row>
    <row r="401" spans="1:9" s="6" customFormat="1" ht="12.75">
      <c r="A401" s="62">
        <v>926</v>
      </c>
      <c r="B401" s="62"/>
      <c r="C401" s="62"/>
      <c r="D401" s="79" t="s">
        <v>92</v>
      </c>
      <c r="E401" s="46">
        <f>SUM(E402,E407,E409)</f>
        <v>819160</v>
      </c>
      <c r="F401" s="122">
        <f>SUM(F402,F407,F409)</f>
        <v>134410.97</v>
      </c>
      <c r="G401" s="36">
        <f t="shared" si="7"/>
        <v>16.40839030226085</v>
      </c>
      <c r="H401" s="85"/>
      <c r="I401" s="9"/>
    </row>
    <row r="402" spans="1:9" s="6" customFormat="1" ht="12.75">
      <c r="A402" s="62"/>
      <c r="B402" s="62">
        <v>92601</v>
      </c>
      <c r="C402" s="62"/>
      <c r="D402" s="79" t="s">
        <v>93</v>
      </c>
      <c r="E402" s="46">
        <f>SUM(E403:E406)</f>
        <v>575380</v>
      </c>
      <c r="F402" s="122">
        <f>SUM(F403:F406)</f>
        <v>17202</v>
      </c>
      <c r="G402" s="36">
        <f t="shared" si="7"/>
        <v>2.9896763877785117</v>
      </c>
      <c r="H402" s="85"/>
      <c r="I402" s="9"/>
    </row>
    <row r="403" spans="1:9" s="6" customFormat="1" ht="25.5">
      <c r="A403" s="62"/>
      <c r="B403" s="62"/>
      <c r="C403" s="63">
        <v>4170</v>
      </c>
      <c r="D403" s="78" t="s">
        <v>236</v>
      </c>
      <c r="E403" s="52">
        <v>100</v>
      </c>
      <c r="F403" s="123">
        <v>0</v>
      </c>
      <c r="G403" s="28" t="s">
        <v>95</v>
      </c>
      <c r="H403" s="85"/>
      <c r="I403" s="9"/>
    </row>
    <row r="404" spans="2:9" ht="25.5">
      <c r="B404" s="63"/>
      <c r="C404" s="63">
        <v>4210</v>
      </c>
      <c r="D404" s="78" t="s">
        <v>228</v>
      </c>
      <c r="E404" s="45">
        <v>5400</v>
      </c>
      <c r="F404" s="124">
        <v>732</v>
      </c>
      <c r="G404" s="28">
        <f t="shared" si="7"/>
        <v>13.555555555555557</v>
      </c>
      <c r="H404" s="29" t="s">
        <v>152</v>
      </c>
      <c r="I404" s="11"/>
    </row>
    <row r="405" spans="2:9" ht="25.5">
      <c r="B405" s="63"/>
      <c r="C405" s="63">
        <v>4300</v>
      </c>
      <c r="D405" s="78" t="s">
        <v>229</v>
      </c>
      <c r="E405" s="45">
        <v>34880</v>
      </c>
      <c r="F405" s="124">
        <v>0</v>
      </c>
      <c r="G405" s="28" t="s">
        <v>95</v>
      </c>
      <c r="H405" s="29" t="s">
        <v>284</v>
      </c>
      <c r="I405" s="11"/>
    </row>
    <row r="406" spans="2:9" ht="12.75">
      <c r="B406" s="63"/>
      <c r="C406" s="63">
        <v>6050</v>
      </c>
      <c r="D406" s="78" t="s">
        <v>146</v>
      </c>
      <c r="E406" s="45">
        <v>535000</v>
      </c>
      <c r="F406" s="124">
        <v>16470</v>
      </c>
      <c r="G406" s="28">
        <f t="shared" si="7"/>
        <v>3.0785046728971963</v>
      </c>
      <c r="H406" s="29"/>
      <c r="I406" s="11"/>
    </row>
    <row r="407" spans="1:9" s="6" customFormat="1" ht="12.75">
      <c r="A407" s="62"/>
      <c r="B407" s="62">
        <v>92605</v>
      </c>
      <c r="C407" s="62"/>
      <c r="D407" s="79" t="s">
        <v>94</v>
      </c>
      <c r="E407" s="46">
        <f>SUM(E408:E408)</f>
        <v>212380</v>
      </c>
      <c r="F407" s="122">
        <f>SUM(F408:F408)</f>
        <v>108245</v>
      </c>
      <c r="G407" s="36">
        <f t="shared" si="7"/>
        <v>50.96760523589792</v>
      </c>
      <c r="H407" s="85"/>
      <c r="I407" s="9"/>
    </row>
    <row r="408" spans="2:9" ht="51">
      <c r="B408" s="63"/>
      <c r="C408" s="63">
        <v>2820</v>
      </c>
      <c r="D408" s="78" t="s">
        <v>102</v>
      </c>
      <c r="E408" s="45">
        <v>212380</v>
      </c>
      <c r="F408" s="124">
        <v>108245</v>
      </c>
      <c r="G408" s="28">
        <f t="shared" si="7"/>
        <v>50.96760523589792</v>
      </c>
      <c r="H408" s="29" t="s">
        <v>285</v>
      </c>
      <c r="I408" s="11"/>
    </row>
    <row r="409" spans="1:85" s="6" customFormat="1" ht="12.75">
      <c r="A409" s="62"/>
      <c r="B409" s="62">
        <v>92695</v>
      </c>
      <c r="C409" s="62"/>
      <c r="D409" s="79" t="s">
        <v>23</v>
      </c>
      <c r="E409" s="46">
        <f>SUM(E410:E412)</f>
        <v>31400</v>
      </c>
      <c r="F409" s="122">
        <f>SUM(F410:F412)</f>
        <v>8963.97</v>
      </c>
      <c r="G409" s="36">
        <f t="shared" si="7"/>
        <v>28.54767515923567</v>
      </c>
      <c r="H409" s="85"/>
      <c r="I409" s="9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</row>
    <row r="410" spans="1:85" ht="38.25">
      <c r="A410" s="64"/>
      <c r="B410" s="64"/>
      <c r="C410" s="64">
        <v>4210</v>
      </c>
      <c r="D410" s="76" t="s">
        <v>230</v>
      </c>
      <c r="E410" s="47">
        <v>28110</v>
      </c>
      <c r="F410" s="125">
        <v>8874.97</v>
      </c>
      <c r="G410" s="28">
        <f t="shared" si="7"/>
        <v>31.57228744219139</v>
      </c>
      <c r="H410" s="29" t="s">
        <v>136</v>
      </c>
      <c r="I410" s="11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</row>
    <row r="411" spans="1:85" s="7" customFormat="1" ht="25.5">
      <c r="A411" s="63"/>
      <c r="B411" s="63"/>
      <c r="C411" s="63">
        <v>4300</v>
      </c>
      <c r="D411" s="78" t="s">
        <v>231</v>
      </c>
      <c r="E411" s="45">
        <v>3200</v>
      </c>
      <c r="F411" s="163">
        <v>0</v>
      </c>
      <c r="G411" s="28" t="s">
        <v>95</v>
      </c>
      <c r="H411" s="92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</row>
    <row r="412" spans="1:8" s="8" customFormat="1" ht="25.5">
      <c r="A412" s="63"/>
      <c r="B412" s="63"/>
      <c r="C412" s="63">
        <v>4300</v>
      </c>
      <c r="D412" s="78" t="s">
        <v>232</v>
      </c>
      <c r="E412" s="63">
        <v>90</v>
      </c>
      <c r="F412" s="163">
        <v>89</v>
      </c>
      <c r="G412" s="28">
        <f t="shared" si="7"/>
        <v>98.88888888888889</v>
      </c>
      <c r="H412" s="92"/>
    </row>
    <row r="413" spans="1:8" s="8" customFormat="1" ht="12.75">
      <c r="A413" s="71"/>
      <c r="B413" s="71"/>
      <c r="C413" s="71"/>
      <c r="D413" s="97"/>
      <c r="E413" s="71"/>
      <c r="F413" s="129"/>
      <c r="H413" s="90"/>
    </row>
    <row r="414" spans="1:8" s="8" customFormat="1" ht="12.75">
      <c r="A414" s="71"/>
      <c r="B414" s="71"/>
      <c r="C414" s="71"/>
      <c r="D414" s="97"/>
      <c r="E414" s="71"/>
      <c r="F414" s="129"/>
      <c r="H414" s="90"/>
    </row>
    <row r="415" spans="1:8" s="8" customFormat="1" ht="12.75">
      <c r="A415" s="71"/>
      <c r="B415" s="71"/>
      <c r="C415" s="71"/>
      <c r="D415" s="97"/>
      <c r="E415" s="71"/>
      <c r="F415" s="129"/>
      <c r="H415" s="90"/>
    </row>
    <row r="416" spans="1:8" s="8" customFormat="1" ht="12.75">
      <c r="A416" s="71"/>
      <c r="B416" s="71"/>
      <c r="C416" s="71"/>
      <c r="D416" s="97"/>
      <c r="E416" s="71"/>
      <c r="F416" s="129"/>
      <c r="H416" s="90"/>
    </row>
    <row r="417" spans="1:8" s="8" customFormat="1" ht="12.75">
      <c r="A417" s="71"/>
      <c r="B417" s="71"/>
      <c r="C417" s="71"/>
      <c r="D417" s="97"/>
      <c r="E417" s="71"/>
      <c r="F417" s="129"/>
      <c r="H417" s="90"/>
    </row>
    <row r="418" spans="1:8" s="8" customFormat="1" ht="12.75">
      <c r="A418" s="71"/>
      <c r="B418" s="71"/>
      <c r="C418" s="71"/>
      <c r="D418" s="97"/>
      <c r="E418" s="71"/>
      <c r="F418" s="129"/>
      <c r="H418" s="90"/>
    </row>
    <row r="419" spans="1:8" s="8" customFormat="1" ht="12.75">
      <c r="A419" s="71"/>
      <c r="B419" s="71"/>
      <c r="C419" s="71"/>
      <c r="D419" s="97"/>
      <c r="E419" s="71"/>
      <c r="F419" s="129"/>
      <c r="H419" s="90"/>
    </row>
    <row r="420" spans="1:8" s="8" customFormat="1" ht="12.75">
      <c r="A420" s="71"/>
      <c r="B420" s="71"/>
      <c r="C420" s="71"/>
      <c r="D420" s="97"/>
      <c r="E420" s="71"/>
      <c r="F420" s="129"/>
      <c r="H420" s="90"/>
    </row>
    <row r="421" spans="1:8" s="8" customFormat="1" ht="12.75">
      <c r="A421" s="71"/>
      <c r="B421" s="71"/>
      <c r="C421" s="71"/>
      <c r="D421" s="97"/>
      <c r="E421" s="71"/>
      <c r="F421" s="129"/>
      <c r="H421" s="90"/>
    </row>
    <row r="422" spans="1:8" s="8" customFormat="1" ht="12.75">
      <c r="A422" s="71"/>
      <c r="B422" s="71"/>
      <c r="C422" s="71"/>
      <c r="D422" s="97"/>
      <c r="E422" s="71"/>
      <c r="F422" s="129"/>
      <c r="H422" s="90"/>
    </row>
    <row r="423" spans="1:8" s="8" customFormat="1" ht="12.75">
      <c r="A423" s="71"/>
      <c r="B423" s="71"/>
      <c r="C423" s="71"/>
      <c r="D423" s="97"/>
      <c r="E423" s="71"/>
      <c r="F423" s="129"/>
      <c r="H423" s="90"/>
    </row>
    <row r="424" spans="1:8" s="8" customFormat="1" ht="12.75">
      <c r="A424" s="71"/>
      <c r="B424" s="71"/>
      <c r="C424" s="71"/>
      <c r="D424" s="97"/>
      <c r="E424" s="71"/>
      <c r="F424" s="129"/>
      <c r="H424" s="90"/>
    </row>
    <row r="425" spans="1:8" s="8" customFormat="1" ht="12.75">
      <c r="A425" s="71"/>
      <c r="B425" s="71"/>
      <c r="C425" s="71"/>
      <c r="D425" s="97"/>
      <c r="E425" s="71"/>
      <c r="F425" s="129"/>
      <c r="H425" s="90"/>
    </row>
    <row r="426" spans="1:8" s="8" customFormat="1" ht="12.75">
      <c r="A426" s="71"/>
      <c r="B426" s="71"/>
      <c r="C426" s="71"/>
      <c r="D426" s="97"/>
      <c r="E426" s="71"/>
      <c r="F426" s="129"/>
      <c r="H426" s="90"/>
    </row>
    <row r="427" spans="1:8" s="8" customFormat="1" ht="12.75">
      <c r="A427" s="71"/>
      <c r="B427" s="71"/>
      <c r="C427" s="71"/>
      <c r="D427" s="97"/>
      <c r="E427" s="71"/>
      <c r="F427" s="129"/>
      <c r="H427" s="90"/>
    </row>
    <row r="428" spans="1:8" s="8" customFormat="1" ht="12.75">
      <c r="A428" s="71"/>
      <c r="B428" s="71"/>
      <c r="C428" s="71"/>
      <c r="D428" s="97"/>
      <c r="E428" s="71"/>
      <c r="F428" s="129"/>
      <c r="H428" s="90"/>
    </row>
    <row r="429" spans="1:8" s="8" customFormat="1" ht="12.75">
      <c r="A429" s="71"/>
      <c r="B429" s="71"/>
      <c r="C429" s="71"/>
      <c r="D429" s="97"/>
      <c r="E429" s="71"/>
      <c r="F429" s="129"/>
      <c r="H429" s="90"/>
    </row>
    <row r="430" spans="1:8" s="8" customFormat="1" ht="12.75">
      <c r="A430" s="71"/>
      <c r="B430" s="71"/>
      <c r="C430" s="71"/>
      <c r="D430" s="97"/>
      <c r="E430" s="71"/>
      <c r="F430" s="129"/>
      <c r="H430" s="90"/>
    </row>
    <row r="431" spans="1:8" s="8" customFormat="1" ht="12.75">
      <c r="A431" s="71"/>
      <c r="B431" s="71"/>
      <c r="C431" s="71"/>
      <c r="D431" s="97"/>
      <c r="E431" s="71"/>
      <c r="F431" s="129"/>
      <c r="H431" s="90"/>
    </row>
    <row r="432" spans="1:8" s="8" customFormat="1" ht="12.75">
      <c r="A432" s="71"/>
      <c r="B432" s="71"/>
      <c r="C432" s="71"/>
      <c r="D432" s="97"/>
      <c r="E432" s="71"/>
      <c r="F432" s="129"/>
      <c r="H432" s="90"/>
    </row>
    <row r="433" spans="1:8" s="8" customFormat="1" ht="12.75">
      <c r="A433" s="71"/>
      <c r="B433" s="71"/>
      <c r="C433" s="71"/>
      <c r="D433" s="97"/>
      <c r="E433" s="71"/>
      <c r="F433" s="129"/>
      <c r="H433" s="90"/>
    </row>
    <row r="434" spans="1:8" s="8" customFormat="1" ht="12.75">
      <c r="A434" s="71"/>
      <c r="B434" s="71"/>
      <c r="C434" s="71"/>
      <c r="D434" s="97"/>
      <c r="E434" s="71"/>
      <c r="F434" s="129"/>
      <c r="H434" s="90"/>
    </row>
    <row r="435" spans="1:8" s="8" customFormat="1" ht="12.75">
      <c r="A435" s="71"/>
      <c r="B435" s="71"/>
      <c r="C435" s="71"/>
      <c r="D435" s="97"/>
      <c r="E435" s="71"/>
      <c r="F435" s="129"/>
      <c r="H435" s="90"/>
    </row>
    <row r="436" spans="1:8" s="8" customFormat="1" ht="12.75">
      <c r="A436" s="71"/>
      <c r="B436" s="71"/>
      <c r="C436" s="71"/>
      <c r="D436" s="97"/>
      <c r="E436" s="71"/>
      <c r="F436" s="129"/>
      <c r="H436" s="90"/>
    </row>
    <row r="437" spans="1:8" s="8" customFormat="1" ht="12.75">
      <c r="A437" s="71"/>
      <c r="B437" s="71"/>
      <c r="C437" s="71"/>
      <c r="D437" s="97"/>
      <c r="E437" s="71"/>
      <c r="F437" s="129"/>
      <c r="H437" s="90"/>
    </row>
    <row r="438" spans="1:8" s="8" customFormat="1" ht="12.75">
      <c r="A438" s="71"/>
      <c r="B438" s="71"/>
      <c r="C438" s="71"/>
      <c r="D438" s="97"/>
      <c r="E438" s="71"/>
      <c r="F438" s="129"/>
      <c r="H438" s="90"/>
    </row>
    <row r="439" spans="1:8" s="8" customFormat="1" ht="12.75">
      <c r="A439" s="71"/>
      <c r="B439" s="71"/>
      <c r="C439" s="71"/>
      <c r="D439" s="97"/>
      <c r="E439" s="71"/>
      <c r="F439" s="129"/>
      <c r="H439" s="90"/>
    </row>
    <row r="440" spans="1:8" s="8" customFormat="1" ht="12.75">
      <c r="A440" s="71"/>
      <c r="B440" s="71"/>
      <c r="C440" s="71"/>
      <c r="D440" s="97"/>
      <c r="E440" s="71"/>
      <c r="F440" s="129"/>
      <c r="H440" s="90"/>
    </row>
    <row r="441" spans="1:8" s="8" customFormat="1" ht="12.75">
      <c r="A441" s="71"/>
      <c r="B441" s="71"/>
      <c r="C441" s="71"/>
      <c r="D441" s="97"/>
      <c r="E441" s="71"/>
      <c r="F441" s="129"/>
      <c r="H441" s="90"/>
    </row>
    <row r="442" spans="1:8" s="8" customFormat="1" ht="12.75">
      <c r="A442" s="71"/>
      <c r="B442" s="71"/>
      <c r="C442" s="71"/>
      <c r="D442" s="97"/>
      <c r="E442" s="71"/>
      <c r="F442" s="129"/>
      <c r="H442" s="90"/>
    </row>
    <row r="443" spans="1:8" s="8" customFormat="1" ht="12.75">
      <c r="A443" s="71"/>
      <c r="B443" s="71"/>
      <c r="C443" s="71"/>
      <c r="D443" s="97"/>
      <c r="E443" s="71"/>
      <c r="F443" s="129"/>
      <c r="H443" s="90"/>
    </row>
    <row r="444" spans="1:8" s="8" customFormat="1" ht="12.75">
      <c r="A444" s="71"/>
      <c r="B444" s="71"/>
      <c r="C444" s="71"/>
      <c r="D444" s="97"/>
      <c r="E444" s="71"/>
      <c r="F444" s="129"/>
      <c r="H444" s="90"/>
    </row>
    <row r="445" spans="1:8" s="8" customFormat="1" ht="12.75">
      <c r="A445" s="71"/>
      <c r="B445" s="71"/>
      <c r="C445" s="71"/>
      <c r="D445" s="97"/>
      <c r="E445" s="71"/>
      <c r="F445" s="129"/>
      <c r="H445" s="90"/>
    </row>
    <row r="446" spans="1:8" s="8" customFormat="1" ht="12.75">
      <c r="A446" s="71"/>
      <c r="B446" s="71"/>
      <c r="C446" s="71"/>
      <c r="D446" s="97"/>
      <c r="E446" s="71"/>
      <c r="F446" s="129"/>
      <c r="H446" s="90"/>
    </row>
    <row r="447" spans="1:8" s="8" customFormat="1" ht="12.75">
      <c r="A447" s="71"/>
      <c r="B447" s="71"/>
      <c r="C447" s="71"/>
      <c r="D447" s="97"/>
      <c r="E447" s="71"/>
      <c r="F447" s="129"/>
      <c r="H447" s="90"/>
    </row>
    <row r="448" spans="1:8" s="8" customFormat="1" ht="12.75">
      <c r="A448" s="71"/>
      <c r="B448" s="71"/>
      <c r="C448" s="71"/>
      <c r="D448" s="97"/>
      <c r="E448" s="71"/>
      <c r="F448" s="129"/>
      <c r="H448" s="90"/>
    </row>
    <row r="449" spans="1:8" s="8" customFormat="1" ht="12.75">
      <c r="A449" s="71"/>
      <c r="B449" s="71"/>
      <c r="C449" s="71"/>
      <c r="D449" s="97"/>
      <c r="E449" s="71"/>
      <c r="F449" s="129"/>
      <c r="H449" s="90"/>
    </row>
    <row r="450" spans="1:8" s="8" customFormat="1" ht="12.75">
      <c r="A450" s="71"/>
      <c r="B450" s="71"/>
      <c r="C450" s="71"/>
      <c r="D450" s="97"/>
      <c r="E450" s="71"/>
      <c r="F450" s="129"/>
      <c r="H450" s="90"/>
    </row>
    <row r="451" spans="1:8" s="8" customFormat="1" ht="12.75">
      <c r="A451" s="71"/>
      <c r="B451" s="71"/>
      <c r="C451" s="71"/>
      <c r="D451" s="97"/>
      <c r="E451" s="71"/>
      <c r="F451" s="129"/>
      <c r="H451" s="90"/>
    </row>
    <row r="452" spans="1:8" s="8" customFormat="1" ht="12.75">
      <c r="A452" s="71"/>
      <c r="B452" s="71"/>
      <c r="C452" s="71"/>
      <c r="D452" s="97"/>
      <c r="E452" s="71"/>
      <c r="F452" s="129"/>
      <c r="H452" s="90"/>
    </row>
    <row r="453" spans="1:8" s="8" customFormat="1" ht="12.75">
      <c r="A453" s="71"/>
      <c r="B453" s="71"/>
      <c r="C453" s="71"/>
      <c r="D453" s="97"/>
      <c r="E453" s="71"/>
      <c r="F453" s="129"/>
      <c r="H453" s="90"/>
    </row>
    <row r="454" spans="1:8" s="8" customFormat="1" ht="12.75">
      <c r="A454" s="71"/>
      <c r="B454" s="71"/>
      <c r="C454" s="71"/>
      <c r="D454" s="97"/>
      <c r="E454" s="71"/>
      <c r="F454" s="129"/>
      <c r="H454" s="90"/>
    </row>
    <row r="455" spans="1:8" s="8" customFormat="1" ht="12.75">
      <c r="A455" s="71"/>
      <c r="B455" s="71"/>
      <c r="C455" s="71"/>
      <c r="D455" s="97"/>
      <c r="E455" s="71"/>
      <c r="F455" s="129"/>
      <c r="H455" s="90"/>
    </row>
    <row r="456" spans="1:8" s="8" customFormat="1" ht="12.75">
      <c r="A456" s="71"/>
      <c r="B456" s="71"/>
      <c r="C456" s="71"/>
      <c r="D456" s="97"/>
      <c r="E456" s="71"/>
      <c r="F456" s="129"/>
      <c r="H456" s="90"/>
    </row>
    <row r="457" spans="1:8" s="8" customFormat="1" ht="12.75">
      <c r="A457" s="71"/>
      <c r="B457" s="71"/>
      <c r="C457" s="71"/>
      <c r="D457" s="97"/>
      <c r="E457" s="71"/>
      <c r="F457" s="129"/>
      <c r="H457" s="90"/>
    </row>
    <row r="458" spans="1:8" s="8" customFormat="1" ht="12.75">
      <c r="A458" s="71"/>
      <c r="B458" s="71"/>
      <c r="C458" s="71"/>
      <c r="D458" s="97"/>
      <c r="E458" s="71"/>
      <c r="F458" s="129"/>
      <c r="H458" s="90"/>
    </row>
    <row r="459" spans="1:8" s="8" customFormat="1" ht="12.75">
      <c r="A459" s="71"/>
      <c r="B459" s="71"/>
      <c r="C459" s="71"/>
      <c r="D459" s="97"/>
      <c r="E459" s="71"/>
      <c r="F459" s="129"/>
      <c r="H459" s="90"/>
    </row>
    <row r="460" spans="1:8" s="8" customFormat="1" ht="12.75">
      <c r="A460" s="71"/>
      <c r="B460" s="71"/>
      <c r="C460" s="71"/>
      <c r="D460" s="97"/>
      <c r="E460" s="71"/>
      <c r="F460" s="129"/>
      <c r="H460" s="90"/>
    </row>
    <row r="461" spans="1:8" s="8" customFormat="1" ht="12.75">
      <c r="A461" s="71"/>
      <c r="B461" s="71"/>
      <c r="C461" s="71"/>
      <c r="D461" s="97"/>
      <c r="E461" s="71"/>
      <c r="F461" s="129"/>
      <c r="H461" s="90"/>
    </row>
    <row r="462" spans="1:8" s="8" customFormat="1" ht="12.75">
      <c r="A462" s="71"/>
      <c r="B462" s="71"/>
      <c r="C462" s="71"/>
      <c r="D462" s="97"/>
      <c r="E462" s="71"/>
      <c r="F462" s="129"/>
      <c r="H462" s="90"/>
    </row>
    <row r="463" spans="1:8" s="8" customFormat="1" ht="12.75">
      <c r="A463" s="71"/>
      <c r="B463" s="71"/>
      <c r="C463" s="71"/>
      <c r="D463" s="97"/>
      <c r="E463" s="71"/>
      <c r="F463" s="129"/>
      <c r="H463" s="90"/>
    </row>
    <row r="464" spans="1:8" s="8" customFormat="1" ht="12.75">
      <c r="A464" s="71"/>
      <c r="B464" s="71"/>
      <c r="C464" s="71"/>
      <c r="D464" s="97"/>
      <c r="E464" s="71"/>
      <c r="F464" s="129"/>
      <c r="H464" s="90"/>
    </row>
    <row r="465" spans="1:8" s="8" customFormat="1" ht="12.75">
      <c r="A465" s="71"/>
      <c r="B465" s="71"/>
      <c r="C465" s="71"/>
      <c r="D465" s="97"/>
      <c r="E465" s="71"/>
      <c r="F465" s="129"/>
      <c r="H465" s="90"/>
    </row>
    <row r="466" spans="1:8" s="8" customFormat="1" ht="12.75">
      <c r="A466" s="71"/>
      <c r="B466" s="71"/>
      <c r="C466" s="71"/>
      <c r="D466" s="97"/>
      <c r="E466" s="71"/>
      <c r="F466" s="129"/>
      <c r="H466" s="90"/>
    </row>
    <row r="467" spans="1:8" s="8" customFormat="1" ht="12.75">
      <c r="A467" s="71"/>
      <c r="B467" s="71"/>
      <c r="C467" s="71"/>
      <c r="D467" s="97"/>
      <c r="E467" s="71"/>
      <c r="F467" s="129"/>
      <c r="H467" s="90"/>
    </row>
    <row r="468" spans="1:8" s="8" customFormat="1" ht="12.75">
      <c r="A468" s="71"/>
      <c r="B468" s="71"/>
      <c r="C468" s="71"/>
      <c r="D468" s="97"/>
      <c r="E468" s="71"/>
      <c r="F468" s="129"/>
      <c r="H468" s="90"/>
    </row>
    <row r="469" spans="1:8" s="8" customFormat="1" ht="12.75">
      <c r="A469" s="71"/>
      <c r="B469" s="71"/>
      <c r="C469" s="71"/>
      <c r="D469" s="97"/>
      <c r="E469" s="71"/>
      <c r="F469" s="129"/>
      <c r="H469" s="90"/>
    </row>
    <row r="470" spans="1:8" s="8" customFormat="1" ht="12.75">
      <c r="A470" s="71"/>
      <c r="B470" s="71"/>
      <c r="C470" s="71"/>
      <c r="D470" s="97"/>
      <c r="E470" s="71"/>
      <c r="F470" s="129"/>
      <c r="H470" s="90"/>
    </row>
    <row r="471" spans="1:8" s="8" customFormat="1" ht="12.75">
      <c r="A471" s="71"/>
      <c r="B471" s="71"/>
      <c r="C471" s="71"/>
      <c r="D471" s="97"/>
      <c r="E471" s="71"/>
      <c r="F471" s="129"/>
      <c r="H471" s="90"/>
    </row>
    <row r="472" spans="1:8" s="8" customFormat="1" ht="12.75">
      <c r="A472" s="71"/>
      <c r="B472" s="71"/>
      <c r="C472" s="71"/>
      <c r="D472" s="97"/>
      <c r="E472" s="71"/>
      <c r="F472" s="129"/>
      <c r="H472" s="90"/>
    </row>
    <row r="473" spans="1:8" s="8" customFormat="1" ht="12.75">
      <c r="A473" s="71"/>
      <c r="B473" s="71"/>
      <c r="C473" s="71"/>
      <c r="D473" s="97"/>
      <c r="E473" s="71"/>
      <c r="F473" s="129"/>
      <c r="H473" s="90"/>
    </row>
    <row r="474" spans="1:8" s="8" customFormat="1" ht="12.75">
      <c r="A474" s="71"/>
      <c r="B474" s="71"/>
      <c r="C474" s="71"/>
      <c r="D474" s="97"/>
      <c r="E474" s="71"/>
      <c r="F474" s="129"/>
      <c r="H474" s="90"/>
    </row>
    <row r="475" spans="1:8" s="8" customFormat="1" ht="12.75">
      <c r="A475" s="71"/>
      <c r="B475" s="71"/>
      <c r="C475" s="71"/>
      <c r="D475" s="97"/>
      <c r="E475" s="71"/>
      <c r="F475" s="129"/>
      <c r="H475" s="90"/>
    </row>
    <row r="476" spans="1:8" s="8" customFormat="1" ht="12.75">
      <c r="A476" s="71"/>
      <c r="B476" s="71"/>
      <c r="C476" s="71"/>
      <c r="D476" s="97"/>
      <c r="E476" s="71"/>
      <c r="F476" s="129"/>
      <c r="H476" s="90"/>
    </row>
    <row r="477" spans="1:8" s="8" customFormat="1" ht="12.75">
      <c r="A477" s="71"/>
      <c r="B477" s="71"/>
      <c r="C477" s="71"/>
      <c r="D477" s="97"/>
      <c r="E477" s="71"/>
      <c r="F477" s="129"/>
      <c r="H477" s="90"/>
    </row>
    <row r="478" spans="1:8" s="8" customFormat="1" ht="12.75">
      <c r="A478" s="71"/>
      <c r="B478" s="71"/>
      <c r="C478" s="71"/>
      <c r="D478" s="97"/>
      <c r="E478" s="71"/>
      <c r="F478" s="129"/>
      <c r="H478" s="90"/>
    </row>
    <row r="479" spans="1:8" s="8" customFormat="1" ht="12.75">
      <c r="A479" s="71"/>
      <c r="B479" s="71"/>
      <c r="C479" s="71"/>
      <c r="D479" s="97"/>
      <c r="E479" s="71"/>
      <c r="F479" s="129"/>
      <c r="H479" s="90"/>
    </row>
    <row r="480" spans="1:8" s="8" customFormat="1" ht="12.75">
      <c r="A480" s="71"/>
      <c r="B480" s="71"/>
      <c r="C480" s="71"/>
      <c r="D480" s="97"/>
      <c r="E480" s="71"/>
      <c r="F480" s="129"/>
      <c r="H480" s="90"/>
    </row>
    <row r="481" spans="1:8" s="8" customFormat="1" ht="12.75">
      <c r="A481" s="71"/>
      <c r="B481" s="71"/>
      <c r="C481" s="71"/>
      <c r="D481" s="97"/>
      <c r="E481" s="71"/>
      <c r="F481" s="129"/>
      <c r="H481" s="90"/>
    </row>
    <row r="482" spans="1:8" s="8" customFormat="1" ht="12.75">
      <c r="A482" s="71"/>
      <c r="B482" s="71"/>
      <c r="C482" s="71"/>
      <c r="D482" s="97"/>
      <c r="E482" s="71"/>
      <c r="F482" s="129"/>
      <c r="H482" s="90"/>
    </row>
    <row r="483" spans="1:8" s="8" customFormat="1" ht="12.75">
      <c r="A483" s="71"/>
      <c r="B483" s="71"/>
      <c r="C483" s="71"/>
      <c r="D483" s="97"/>
      <c r="E483" s="71"/>
      <c r="F483" s="129"/>
      <c r="H483" s="90"/>
    </row>
    <row r="484" spans="1:8" s="8" customFormat="1" ht="12.75">
      <c r="A484" s="71"/>
      <c r="B484" s="71"/>
      <c r="C484" s="71"/>
      <c r="D484" s="97"/>
      <c r="E484" s="71"/>
      <c r="F484" s="129"/>
      <c r="H484" s="90"/>
    </row>
    <row r="485" spans="1:8" s="8" customFormat="1" ht="12.75">
      <c r="A485" s="71"/>
      <c r="B485" s="71"/>
      <c r="C485" s="71"/>
      <c r="D485" s="97"/>
      <c r="E485" s="71"/>
      <c r="F485" s="129"/>
      <c r="H485" s="90"/>
    </row>
    <row r="486" spans="1:8" s="8" customFormat="1" ht="12.75">
      <c r="A486" s="71"/>
      <c r="B486" s="71"/>
      <c r="C486" s="71"/>
      <c r="D486" s="97"/>
      <c r="E486" s="71"/>
      <c r="F486" s="129"/>
      <c r="H486" s="90"/>
    </row>
    <row r="487" spans="1:8" s="8" customFormat="1" ht="12.75">
      <c r="A487" s="71"/>
      <c r="B487" s="71"/>
      <c r="C487" s="71"/>
      <c r="D487" s="97"/>
      <c r="E487" s="71"/>
      <c r="F487" s="129"/>
      <c r="H487" s="90"/>
    </row>
    <row r="488" spans="1:8" s="8" customFormat="1" ht="12.75">
      <c r="A488" s="71"/>
      <c r="B488" s="71"/>
      <c r="C488" s="71"/>
      <c r="D488" s="97"/>
      <c r="E488" s="71"/>
      <c r="F488" s="129"/>
      <c r="H488" s="90"/>
    </row>
    <row r="489" spans="1:8" s="8" customFormat="1" ht="12.75">
      <c r="A489" s="71"/>
      <c r="B489" s="71"/>
      <c r="C489" s="71"/>
      <c r="D489" s="97"/>
      <c r="E489" s="71"/>
      <c r="F489" s="129"/>
      <c r="H489" s="90"/>
    </row>
    <row r="490" spans="1:8" s="8" customFormat="1" ht="12.75">
      <c r="A490" s="71"/>
      <c r="B490" s="71"/>
      <c r="C490" s="71"/>
      <c r="D490" s="97"/>
      <c r="E490" s="71"/>
      <c r="F490" s="129"/>
      <c r="H490" s="90"/>
    </row>
    <row r="491" spans="1:8" s="8" customFormat="1" ht="12.75">
      <c r="A491" s="71"/>
      <c r="B491" s="71"/>
      <c r="C491" s="71"/>
      <c r="D491" s="97"/>
      <c r="E491" s="71"/>
      <c r="F491" s="129"/>
      <c r="H491" s="90"/>
    </row>
    <row r="492" spans="1:8" s="8" customFormat="1" ht="12.75">
      <c r="A492" s="71"/>
      <c r="B492" s="71"/>
      <c r="C492" s="71"/>
      <c r="D492" s="97"/>
      <c r="E492" s="71"/>
      <c r="F492" s="129"/>
      <c r="H492" s="90"/>
    </row>
    <row r="493" spans="1:8" s="8" customFormat="1" ht="12.75">
      <c r="A493" s="71"/>
      <c r="B493" s="71"/>
      <c r="C493" s="71"/>
      <c r="D493" s="97"/>
      <c r="E493" s="71"/>
      <c r="F493" s="129"/>
      <c r="H493" s="90"/>
    </row>
    <row r="494" spans="1:8" s="8" customFormat="1" ht="12.75">
      <c r="A494" s="71"/>
      <c r="B494" s="71"/>
      <c r="C494" s="71"/>
      <c r="D494" s="97"/>
      <c r="E494" s="71"/>
      <c r="F494" s="129"/>
      <c r="H494" s="90"/>
    </row>
    <row r="495" spans="1:8" s="8" customFormat="1" ht="12.75">
      <c r="A495" s="71"/>
      <c r="B495" s="71"/>
      <c r="C495" s="71"/>
      <c r="D495" s="97"/>
      <c r="E495" s="71"/>
      <c r="F495" s="129"/>
      <c r="H495" s="90"/>
    </row>
    <row r="496" spans="1:8" s="8" customFormat="1" ht="12.75">
      <c r="A496" s="71"/>
      <c r="B496" s="71"/>
      <c r="C496" s="71"/>
      <c r="D496" s="97"/>
      <c r="E496" s="71"/>
      <c r="F496" s="129"/>
      <c r="H496" s="90"/>
    </row>
    <row r="497" spans="1:8" s="8" customFormat="1" ht="12.75">
      <c r="A497" s="71"/>
      <c r="B497" s="71"/>
      <c r="C497" s="71"/>
      <c r="D497" s="97"/>
      <c r="E497" s="71"/>
      <c r="F497" s="129"/>
      <c r="H497" s="90"/>
    </row>
    <row r="498" spans="1:8" s="8" customFormat="1" ht="12.75">
      <c r="A498" s="71"/>
      <c r="B498" s="71"/>
      <c r="C498" s="71"/>
      <c r="D498" s="97"/>
      <c r="E498" s="71"/>
      <c r="F498" s="129"/>
      <c r="H498" s="90"/>
    </row>
    <row r="499" spans="1:8" s="8" customFormat="1" ht="12.75">
      <c r="A499" s="71"/>
      <c r="B499" s="71"/>
      <c r="C499" s="71"/>
      <c r="D499" s="97"/>
      <c r="E499" s="71"/>
      <c r="F499" s="129"/>
      <c r="H499" s="90"/>
    </row>
    <row r="500" spans="1:8" s="8" customFormat="1" ht="12.75">
      <c r="A500" s="71"/>
      <c r="B500" s="71"/>
      <c r="C500" s="71"/>
      <c r="D500" s="97"/>
      <c r="E500" s="71"/>
      <c r="F500" s="129"/>
      <c r="H500" s="90"/>
    </row>
    <row r="501" spans="1:8" s="8" customFormat="1" ht="12.75">
      <c r="A501" s="71"/>
      <c r="B501" s="71"/>
      <c r="C501" s="71"/>
      <c r="D501" s="97"/>
      <c r="E501" s="71"/>
      <c r="F501" s="129"/>
      <c r="H501" s="90"/>
    </row>
    <row r="502" spans="1:8" s="8" customFormat="1" ht="12.75">
      <c r="A502" s="71"/>
      <c r="B502" s="71"/>
      <c r="C502" s="71"/>
      <c r="D502" s="97"/>
      <c r="E502" s="71"/>
      <c r="F502" s="129"/>
      <c r="H502" s="90"/>
    </row>
    <row r="503" spans="1:8" s="8" customFormat="1" ht="12.75">
      <c r="A503" s="71"/>
      <c r="B503" s="71"/>
      <c r="C503" s="71"/>
      <c r="D503" s="97"/>
      <c r="E503" s="71"/>
      <c r="F503" s="129"/>
      <c r="H503" s="90"/>
    </row>
    <row r="504" spans="1:8" s="8" customFormat="1" ht="12.75">
      <c r="A504" s="71"/>
      <c r="B504" s="71"/>
      <c r="C504" s="71"/>
      <c r="D504" s="97"/>
      <c r="E504" s="71"/>
      <c r="F504" s="129"/>
      <c r="H504" s="90"/>
    </row>
    <row r="505" spans="1:8" s="8" customFormat="1" ht="12.75">
      <c r="A505" s="71"/>
      <c r="B505" s="71"/>
      <c r="C505" s="71"/>
      <c r="D505" s="97"/>
      <c r="E505" s="71"/>
      <c r="F505" s="129"/>
      <c r="H505" s="90"/>
    </row>
    <row r="506" spans="1:8" s="8" customFormat="1" ht="12.75">
      <c r="A506" s="71"/>
      <c r="B506" s="71"/>
      <c r="C506" s="71"/>
      <c r="D506" s="97"/>
      <c r="E506" s="71"/>
      <c r="F506" s="129"/>
      <c r="H506" s="90"/>
    </row>
    <row r="507" spans="1:8" s="8" customFormat="1" ht="12.75">
      <c r="A507" s="71"/>
      <c r="B507" s="71"/>
      <c r="C507" s="71"/>
      <c r="D507" s="97"/>
      <c r="E507" s="71"/>
      <c r="F507" s="129"/>
      <c r="H507" s="90"/>
    </row>
    <row r="508" spans="1:8" s="8" customFormat="1" ht="12.75">
      <c r="A508" s="71"/>
      <c r="B508" s="71"/>
      <c r="C508" s="71"/>
      <c r="D508" s="97"/>
      <c r="E508" s="71"/>
      <c r="F508" s="129"/>
      <c r="H508" s="90"/>
    </row>
    <row r="509" spans="1:8" s="8" customFormat="1" ht="12.75">
      <c r="A509" s="71"/>
      <c r="B509" s="71"/>
      <c r="C509" s="71"/>
      <c r="D509" s="97"/>
      <c r="E509" s="71"/>
      <c r="F509" s="129"/>
      <c r="H509" s="90"/>
    </row>
    <row r="510" spans="1:8" s="8" customFormat="1" ht="12.75">
      <c r="A510" s="71"/>
      <c r="B510" s="71"/>
      <c r="C510" s="71"/>
      <c r="D510" s="97"/>
      <c r="E510" s="71"/>
      <c r="F510" s="129"/>
      <c r="H510" s="90"/>
    </row>
    <row r="511" spans="1:8" s="8" customFormat="1" ht="12.75">
      <c r="A511" s="71"/>
      <c r="B511" s="71"/>
      <c r="C511" s="71"/>
      <c r="D511" s="97"/>
      <c r="E511" s="71"/>
      <c r="F511" s="129"/>
      <c r="H511" s="90"/>
    </row>
    <row r="512" spans="1:8" s="8" customFormat="1" ht="12.75">
      <c r="A512" s="71"/>
      <c r="B512" s="71"/>
      <c r="C512" s="71"/>
      <c r="D512" s="97"/>
      <c r="E512" s="71"/>
      <c r="F512" s="129"/>
      <c r="H512" s="90"/>
    </row>
    <row r="513" spans="1:8" s="8" customFormat="1" ht="12.75">
      <c r="A513" s="71"/>
      <c r="B513" s="71"/>
      <c r="C513" s="71"/>
      <c r="D513" s="97"/>
      <c r="E513" s="71"/>
      <c r="F513" s="129"/>
      <c r="H513" s="90"/>
    </row>
    <row r="514" spans="1:8" s="8" customFormat="1" ht="12.75">
      <c r="A514" s="71"/>
      <c r="B514" s="71"/>
      <c r="C514" s="71"/>
      <c r="D514" s="97"/>
      <c r="E514" s="71"/>
      <c r="F514" s="129"/>
      <c r="H514" s="90"/>
    </row>
    <row r="515" spans="1:8" s="8" customFormat="1" ht="12.75">
      <c r="A515" s="71"/>
      <c r="B515" s="71"/>
      <c r="C515" s="71"/>
      <c r="D515" s="97"/>
      <c r="E515" s="71"/>
      <c r="F515" s="129"/>
      <c r="H515" s="90"/>
    </row>
    <row r="516" spans="1:8" s="8" customFormat="1" ht="12.75">
      <c r="A516" s="71"/>
      <c r="B516" s="71"/>
      <c r="C516" s="71"/>
      <c r="D516" s="97"/>
      <c r="E516" s="71"/>
      <c r="F516" s="129"/>
      <c r="H516" s="90"/>
    </row>
    <row r="517" spans="1:8" s="8" customFormat="1" ht="12.75">
      <c r="A517" s="71"/>
      <c r="B517" s="71"/>
      <c r="C517" s="71"/>
      <c r="D517" s="97"/>
      <c r="E517" s="71"/>
      <c r="F517" s="129"/>
      <c r="H517" s="90"/>
    </row>
    <row r="518" spans="1:8" s="8" customFormat="1" ht="12.75">
      <c r="A518" s="71"/>
      <c r="B518" s="71"/>
      <c r="C518" s="71"/>
      <c r="D518" s="97"/>
      <c r="E518" s="71"/>
      <c r="F518" s="129"/>
      <c r="H518" s="90"/>
    </row>
    <row r="519" spans="1:8" s="8" customFormat="1" ht="12.75">
      <c r="A519" s="71"/>
      <c r="B519" s="71"/>
      <c r="C519" s="71"/>
      <c r="D519" s="97"/>
      <c r="E519" s="71"/>
      <c r="F519" s="129"/>
      <c r="H519" s="90"/>
    </row>
    <row r="520" spans="1:8" s="8" customFormat="1" ht="12.75">
      <c r="A520" s="71"/>
      <c r="B520" s="71"/>
      <c r="C520" s="71"/>
      <c r="D520" s="97"/>
      <c r="E520" s="71"/>
      <c r="F520" s="129"/>
      <c r="H520" s="90"/>
    </row>
    <row r="521" spans="1:8" s="8" customFormat="1" ht="12.75">
      <c r="A521" s="71"/>
      <c r="B521" s="71"/>
      <c r="C521" s="71"/>
      <c r="D521" s="97"/>
      <c r="E521" s="71"/>
      <c r="F521" s="129"/>
      <c r="H521" s="90"/>
    </row>
    <row r="522" spans="1:8" s="8" customFormat="1" ht="12.75">
      <c r="A522" s="71"/>
      <c r="B522" s="71"/>
      <c r="C522" s="71"/>
      <c r="D522" s="97"/>
      <c r="E522" s="71"/>
      <c r="F522" s="129"/>
      <c r="H522" s="90"/>
    </row>
    <row r="523" spans="1:8" s="8" customFormat="1" ht="12.75">
      <c r="A523" s="71"/>
      <c r="B523" s="71"/>
      <c r="C523" s="71"/>
      <c r="D523" s="97"/>
      <c r="E523" s="71"/>
      <c r="F523" s="129"/>
      <c r="H523" s="90"/>
    </row>
    <row r="524" spans="1:8" s="8" customFormat="1" ht="12.75">
      <c r="A524" s="71"/>
      <c r="B524" s="71"/>
      <c r="C524" s="71"/>
      <c r="D524" s="97"/>
      <c r="E524" s="71"/>
      <c r="F524" s="129"/>
      <c r="H524" s="90"/>
    </row>
    <row r="525" spans="1:8" s="8" customFormat="1" ht="12.75">
      <c r="A525" s="71"/>
      <c r="B525" s="71"/>
      <c r="C525" s="71"/>
      <c r="D525" s="97"/>
      <c r="E525" s="71"/>
      <c r="F525" s="129"/>
      <c r="H525" s="90"/>
    </row>
    <row r="526" spans="1:8" s="8" customFormat="1" ht="12.75">
      <c r="A526" s="71"/>
      <c r="B526" s="71"/>
      <c r="C526" s="71"/>
      <c r="D526" s="97"/>
      <c r="E526" s="71"/>
      <c r="F526" s="129"/>
      <c r="H526" s="90"/>
    </row>
    <row r="527" spans="1:8" s="8" customFormat="1" ht="12.75">
      <c r="A527" s="71"/>
      <c r="B527" s="71"/>
      <c r="C527" s="71"/>
      <c r="D527" s="97"/>
      <c r="E527" s="71"/>
      <c r="F527" s="129"/>
      <c r="H527" s="90"/>
    </row>
    <row r="528" spans="1:8" s="8" customFormat="1" ht="12.75">
      <c r="A528" s="71"/>
      <c r="B528" s="71"/>
      <c r="C528" s="71"/>
      <c r="D528" s="97"/>
      <c r="E528" s="71"/>
      <c r="F528" s="129"/>
      <c r="H528" s="90"/>
    </row>
    <row r="529" spans="1:8" s="8" customFormat="1" ht="12.75">
      <c r="A529" s="71"/>
      <c r="B529" s="71"/>
      <c r="C529" s="71"/>
      <c r="D529" s="97"/>
      <c r="E529" s="71"/>
      <c r="F529" s="129"/>
      <c r="H529" s="90"/>
    </row>
    <row r="530" spans="1:8" s="8" customFormat="1" ht="12.75">
      <c r="A530" s="71"/>
      <c r="B530" s="71"/>
      <c r="C530" s="71"/>
      <c r="D530" s="97"/>
      <c r="E530" s="71"/>
      <c r="F530" s="129"/>
      <c r="H530" s="90"/>
    </row>
    <row r="531" spans="1:8" s="8" customFormat="1" ht="12.75">
      <c r="A531" s="71"/>
      <c r="B531" s="71"/>
      <c r="C531" s="71"/>
      <c r="D531" s="97"/>
      <c r="E531" s="71"/>
      <c r="F531" s="129"/>
      <c r="H531" s="90"/>
    </row>
    <row r="532" spans="1:8" s="8" customFormat="1" ht="12.75">
      <c r="A532" s="71"/>
      <c r="B532" s="71"/>
      <c r="C532" s="71"/>
      <c r="D532" s="97"/>
      <c r="E532" s="71"/>
      <c r="F532" s="129"/>
      <c r="H532" s="90"/>
    </row>
    <row r="533" spans="1:8" s="8" customFormat="1" ht="12.75">
      <c r="A533" s="71"/>
      <c r="B533" s="71"/>
      <c r="C533" s="71"/>
      <c r="D533" s="97"/>
      <c r="E533" s="71"/>
      <c r="F533" s="129"/>
      <c r="H533" s="90"/>
    </row>
    <row r="534" spans="1:8" s="8" customFormat="1" ht="12.75">
      <c r="A534" s="71"/>
      <c r="B534" s="71"/>
      <c r="C534" s="71"/>
      <c r="D534" s="97"/>
      <c r="E534" s="71"/>
      <c r="F534" s="129"/>
      <c r="H534" s="90"/>
    </row>
    <row r="535" spans="1:8" s="8" customFormat="1" ht="12.75">
      <c r="A535" s="71"/>
      <c r="B535" s="71"/>
      <c r="C535" s="71"/>
      <c r="D535" s="97"/>
      <c r="E535" s="71"/>
      <c r="F535" s="129"/>
      <c r="H535" s="90"/>
    </row>
    <row r="536" spans="1:8" s="8" customFormat="1" ht="12.75">
      <c r="A536" s="71"/>
      <c r="B536" s="71"/>
      <c r="C536" s="71"/>
      <c r="D536" s="97"/>
      <c r="E536" s="71"/>
      <c r="F536" s="129"/>
      <c r="H536" s="90"/>
    </row>
    <row r="537" spans="1:8" s="8" customFormat="1" ht="12.75">
      <c r="A537" s="71"/>
      <c r="B537" s="71"/>
      <c r="C537" s="71"/>
      <c r="D537" s="97"/>
      <c r="E537" s="71"/>
      <c r="F537" s="129"/>
      <c r="H537" s="90"/>
    </row>
    <row r="538" spans="1:8" s="8" customFormat="1" ht="12.75">
      <c r="A538" s="71"/>
      <c r="B538" s="71"/>
      <c r="C538" s="71"/>
      <c r="D538" s="97"/>
      <c r="E538" s="71"/>
      <c r="F538" s="129"/>
      <c r="H538" s="90"/>
    </row>
    <row r="539" spans="1:8" s="8" customFormat="1" ht="12.75">
      <c r="A539" s="71"/>
      <c r="B539" s="71"/>
      <c r="C539" s="71"/>
      <c r="D539" s="97"/>
      <c r="E539" s="71"/>
      <c r="F539" s="129"/>
      <c r="H539" s="90"/>
    </row>
    <row r="540" spans="1:8" s="8" customFormat="1" ht="12.75">
      <c r="A540" s="71"/>
      <c r="B540" s="71"/>
      <c r="C540" s="71"/>
      <c r="D540" s="97"/>
      <c r="E540" s="71"/>
      <c r="F540" s="129"/>
      <c r="H540" s="90"/>
    </row>
    <row r="541" spans="1:8" s="8" customFormat="1" ht="12.75">
      <c r="A541" s="71"/>
      <c r="B541" s="71"/>
      <c r="C541" s="71"/>
      <c r="D541" s="97"/>
      <c r="E541" s="71"/>
      <c r="F541" s="129"/>
      <c r="H541" s="90"/>
    </row>
    <row r="542" spans="1:8" s="8" customFormat="1" ht="12.75">
      <c r="A542" s="71"/>
      <c r="B542" s="71"/>
      <c r="C542" s="71"/>
      <c r="D542" s="97"/>
      <c r="E542" s="71"/>
      <c r="F542" s="129"/>
      <c r="H542" s="90"/>
    </row>
    <row r="543" spans="1:8" s="8" customFormat="1" ht="12.75">
      <c r="A543" s="71"/>
      <c r="B543" s="71"/>
      <c r="C543" s="71"/>
      <c r="D543" s="97"/>
      <c r="E543" s="71"/>
      <c r="F543" s="129"/>
      <c r="H543" s="90"/>
    </row>
    <row r="544" spans="1:8" s="8" customFormat="1" ht="12.75">
      <c r="A544" s="71"/>
      <c r="B544" s="71"/>
      <c r="C544" s="71"/>
      <c r="D544" s="97"/>
      <c r="E544" s="71"/>
      <c r="F544" s="129"/>
      <c r="H544" s="90"/>
    </row>
    <row r="545" spans="1:8" s="8" customFormat="1" ht="12.75">
      <c r="A545" s="71"/>
      <c r="B545" s="71"/>
      <c r="C545" s="71"/>
      <c r="D545" s="97"/>
      <c r="E545" s="71"/>
      <c r="F545" s="129"/>
      <c r="H545" s="90"/>
    </row>
    <row r="546" spans="1:8" s="8" customFormat="1" ht="12.75">
      <c r="A546" s="71"/>
      <c r="B546" s="71"/>
      <c r="C546" s="71"/>
      <c r="D546" s="97"/>
      <c r="E546" s="71"/>
      <c r="F546" s="129"/>
      <c r="H546" s="90"/>
    </row>
    <row r="547" spans="1:8" s="8" customFormat="1" ht="12.75">
      <c r="A547" s="71"/>
      <c r="B547" s="71"/>
      <c r="C547" s="71"/>
      <c r="D547" s="97"/>
      <c r="E547" s="71"/>
      <c r="F547" s="129"/>
      <c r="H547" s="90"/>
    </row>
    <row r="548" spans="1:8" s="8" customFormat="1" ht="12.75">
      <c r="A548" s="71"/>
      <c r="B548" s="71"/>
      <c r="C548" s="71"/>
      <c r="D548" s="97"/>
      <c r="E548" s="71"/>
      <c r="F548" s="129"/>
      <c r="H548" s="90"/>
    </row>
    <row r="549" spans="1:8" s="8" customFormat="1" ht="12.75">
      <c r="A549" s="71"/>
      <c r="B549" s="71"/>
      <c r="C549" s="71"/>
      <c r="D549" s="97"/>
      <c r="E549" s="71"/>
      <c r="F549" s="129"/>
      <c r="H549" s="90"/>
    </row>
    <row r="550" spans="1:8" s="8" customFormat="1" ht="12.75">
      <c r="A550" s="71"/>
      <c r="B550" s="71"/>
      <c r="C550" s="71"/>
      <c r="D550" s="97"/>
      <c r="E550" s="71"/>
      <c r="F550" s="129"/>
      <c r="H550" s="90"/>
    </row>
    <row r="551" spans="1:8" s="8" customFormat="1" ht="12.75">
      <c r="A551" s="71"/>
      <c r="B551" s="71"/>
      <c r="C551" s="71"/>
      <c r="D551" s="97"/>
      <c r="E551" s="71"/>
      <c r="F551" s="129"/>
      <c r="H551" s="90"/>
    </row>
    <row r="552" spans="1:8" s="8" customFormat="1" ht="12.75">
      <c r="A552" s="71"/>
      <c r="B552" s="71"/>
      <c r="C552" s="71"/>
      <c r="D552" s="97"/>
      <c r="E552" s="71"/>
      <c r="F552" s="129"/>
      <c r="H552" s="90"/>
    </row>
    <row r="553" spans="1:8" s="8" customFormat="1" ht="12.75">
      <c r="A553" s="71"/>
      <c r="B553" s="71"/>
      <c r="C553" s="71"/>
      <c r="D553" s="97"/>
      <c r="E553" s="71"/>
      <c r="F553" s="129"/>
      <c r="H553" s="90"/>
    </row>
    <row r="554" spans="1:8" s="8" customFormat="1" ht="12.75">
      <c r="A554" s="71"/>
      <c r="B554" s="71"/>
      <c r="C554" s="71"/>
      <c r="D554" s="97"/>
      <c r="E554" s="71"/>
      <c r="F554" s="129"/>
      <c r="H554" s="90"/>
    </row>
    <row r="555" spans="1:8" s="8" customFormat="1" ht="12.75">
      <c r="A555" s="71"/>
      <c r="B555" s="71"/>
      <c r="C555" s="71"/>
      <c r="D555" s="97"/>
      <c r="E555" s="71"/>
      <c r="F555" s="129"/>
      <c r="H555" s="90"/>
    </row>
    <row r="556" spans="1:8" s="8" customFormat="1" ht="12.75">
      <c r="A556" s="71"/>
      <c r="B556" s="71"/>
      <c r="C556" s="71"/>
      <c r="D556" s="97"/>
      <c r="E556" s="71"/>
      <c r="F556" s="129"/>
      <c r="H556" s="90"/>
    </row>
    <row r="557" spans="1:8" s="8" customFormat="1" ht="12.75">
      <c r="A557" s="71"/>
      <c r="B557" s="71"/>
      <c r="C557" s="71"/>
      <c r="D557" s="97"/>
      <c r="E557" s="71"/>
      <c r="F557" s="129"/>
      <c r="H557" s="90"/>
    </row>
    <row r="558" spans="1:8" s="8" customFormat="1" ht="12.75">
      <c r="A558" s="71"/>
      <c r="B558" s="71"/>
      <c r="C558" s="71"/>
      <c r="D558" s="97"/>
      <c r="E558" s="71"/>
      <c r="F558" s="129"/>
      <c r="H558" s="90"/>
    </row>
    <row r="559" spans="1:8" s="8" customFormat="1" ht="12.75">
      <c r="A559" s="71"/>
      <c r="B559" s="71"/>
      <c r="C559" s="71"/>
      <c r="D559" s="97"/>
      <c r="E559" s="71"/>
      <c r="F559" s="129"/>
      <c r="H559" s="90"/>
    </row>
    <row r="560" spans="1:8" s="8" customFormat="1" ht="12.75">
      <c r="A560" s="71"/>
      <c r="B560" s="71"/>
      <c r="C560" s="71"/>
      <c r="D560" s="97"/>
      <c r="E560" s="71"/>
      <c r="F560" s="129"/>
      <c r="H560" s="90"/>
    </row>
    <row r="561" spans="1:8" s="8" customFormat="1" ht="12.75">
      <c r="A561" s="71"/>
      <c r="B561" s="71"/>
      <c r="C561" s="71"/>
      <c r="D561" s="97"/>
      <c r="E561" s="71"/>
      <c r="F561" s="129"/>
      <c r="H561" s="90"/>
    </row>
    <row r="562" spans="1:8" s="8" customFormat="1" ht="12.75">
      <c r="A562" s="71"/>
      <c r="B562" s="71"/>
      <c r="C562" s="71"/>
      <c r="D562" s="97"/>
      <c r="E562" s="71"/>
      <c r="F562" s="129"/>
      <c r="H562" s="90"/>
    </row>
    <row r="563" spans="1:8" s="8" customFormat="1" ht="12.75">
      <c r="A563" s="71"/>
      <c r="B563" s="71"/>
      <c r="C563" s="71"/>
      <c r="D563" s="97"/>
      <c r="E563" s="71"/>
      <c r="F563" s="129"/>
      <c r="H563" s="90"/>
    </row>
    <row r="564" spans="1:8" s="8" customFormat="1" ht="12.75">
      <c r="A564" s="71"/>
      <c r="B564" s="71"/>
      <c r="C564" s="71"/>
      <c r="D564" s="97"/>
      <c r="E564" s="71"/>
      <c r="F564" s="129"/>
      <c r="H564" s="90"/>
    </row>
    <row r="565" spans="1:8" s="8" customFormat="1" ht="12.75">
      <c r="A565" s="71"/>
      <c r="B565" s="71"/>
      <c r="C565" s="71"/>
      <c r="D565" s="97"/>
      <c r="E565" s="71"/>
      <c r="F565" s="129"/>
      <c r="H565" s="90"/>
    </row>
    <row r="566" spans="1:8" s="8" customFormat="1" ht="12.75">
      <c r="A566" s="71"/>
      <c r="B566" s="71"/>
      <c r="C566" s="71"/>
      <c r="D566" s="97"/>
      <c r="E566" s="71"/>
      <c r="F566" s="129"/>
      <c r="H566" s="90"/>
    </row>
    <row r="567" spans="1:8" s="8" customFormat="1" ht="12.75">
      <c r="A567" s="71"/>
      <c r="B567" s="71"/>
      <c r="C567" s="71"/>
      <c r="D567" s="97"/>
      <c r="E567" s="71"/>
      <c r="F567" s="129"/>
      <c r="H567" s="90"/>
    </row>
    <row r="568" spans="1:8" s="8" customFormat="1" ht="12.75">
      <c r="A568" s="71"/>
      <c r="B568" s="71"/>
      <c r="C568" s="71"/>
      <c r="D568" s="97"/>
      <c r="E568" s="71"/>
      <c r="F568" s="129"/>
      <c r="H568" s="90"/>
    </row>
    <row r="569" spans="1:8" s="8" customFormat="1" ht="12.75">
      <c r="A569" s="71"/>
      <c r="B569" s="71"/>
      <c r="C569" s="71"/>
      <c r="D569" s="97"/>
      <c r="E569" s="71"/>
      <c r="F569" s="129"/>
      <c r="H569" s="90"/>
    </row>
    <row r="570" spans="1:8" s="8" customFormat="1" ht="12.75">
      <c r="A570" s="71"/>
      <c r="B570" s="71"/>
      <c r="C570" s="71"/>
      <c r="D570" s="97"/>
      <c r="E570" s="71"/>
      <c r="F570" s="129"/>
      <c r="H570" s="90"/>
    </row>
    <row r="571" spans="1:8" s="8" customFormat="1" ht="12.75">
      <c r="A571" s="71"/>
      <c r="B571" s="71"/>
      <c r="C571" s="71"/>
      <c r="D571" s="97"/>
      <c r="E571" s="71"/>
      <c r="F571" s="129"/>
      <c r="H571" s="90"/>
    </row>
    <row r="572" spans="1:8" s="8" customFormat="1" ht="12.75">
      <c r="A572" s="71"/>
      <c r="B572" s="71"/>
      <c r="C572" s="71"/>
      <c r="D572" s="97"/>
      <c r="E572" s="71"/>
      <c r="F572" s="129"/>
      <c r="H572" s="90"/>
    </row>
    <row r="573" spans="1:8" s="8" customFormat="1" ht="12.75">
      <c r="A573" s="71"/>
      <c r="B573" s="71"/>
      <c r="C573" s="71"/>
      <c r="D573" s="97"/>
      <c r="E573" s="71"/>
      <c r="F573" s="129"/>
      <c r="H573" s="90"/>
    </row>
    <row r="574" spans="1:8" s="8" customFormat="1" ht="12.75">
      <c r="A574" s="71"/>
      <c r="B574" s="71"/>
      <c r="C574" s="71"/>
      <c r="D574" s="97"/>
      <c r="E574" s="71"/>
      <c r="F574" s="129"/>
      <c r="H574" s="90"/>
    </row>
    <row r="575" spans="1:8" s="8" customFormat="1" ht="12.75">
      <c r="A575" s="71"/>
      <c r="B575" s="71"/>
      <c r="C575" s="71"/>
      <c r="D575" s="97"/>
      <c r="E575" s="71"/>
      <c r="F575" s="129"/>
      <c r="H575" s="90"/>
    </row>
    <row r="576" spans="1:8" s="8" customFormat="1" ht="12.75">
      <c r="A576" s="71"/>
      <c r="B576" s="71"/>
      <c r="C576" s="71"/>
      <c r="D576" s="97"/>
      <c r="E576" s="71"/>
      <c r="F576" s="129"/>
      <c r="H576" s="90"/>
    </row>
    <row r="577" spans="1:8" s="8" customFormat="1" ht="12.75">
      <c r="A577" s="71"/>
      <c r="B577" s="71"/>
      <c r="C577" s="71"/>
      <c r="D577" s="97"/>
      <c r="E577" s="71"/>
      <c r="F577" s="129"/>
      <c r="H577" s="90"/>
    </row>
    <row r="578" spans="1:8" s="8" customFormat="1" ht="12.75">
      <c r="A578" s="71"/>
      <c r="B578" s="71"/>
      <c r="C578" s="71"/>
      <c r="D578" s="97"/>
      <c r="E578" s="71"/>
      <c r="F578" s="129"/>
      <c r="H578" s="90"/>
    </row>
    <row r="579" spans="1:8" s="8" customFormat="1" ht="12.75">
      <c r="A579" s="71"/>
      <c r="B579" s="71"/>
      <c r="C579" s="71"/>
      <c r="D579" s="97"/>
      <c r="E579" s="71"/>
      <c r="F579" s="129"/>
      <c r="H579" s="90"/>
    </row>
    <row r="580" spans="1:8" s="8" customFormat="1" ht="12.75">
      <c r="A580" s="71"/>
      <c r="B580" s="71"/>
      <c r="C580" s="71"/>
      <c r="D580" s="97"/>
      <c r="E580" s="71"/>
      <c r="F580" s="129"/>
      <c r="H580" s="90"/>
    </row>
    <row r="581" spans="1:8" s="8" customFormat="1" ht="12.75">
      <c r="A581" s="71"/>
      <c r="B581" s="71"/>
      <c r="C581" s="71"/>
      <c r="D581" s="97"/>
      <c r="E581" s="71"/>
      <c r="F581" s="129"/>
      <c r="H581" s="90"/>
    </row>
    <row r="582" spans="1:8" s="8" customFormat="1" ht="12.75">
      <c r="A582" s="71"/>
      <c r="B582" s="71"/>
      <c r="C582" s="71"/>
      <c r="D582" s="97"/>
      <c r="E582" s="71"/>
      <c r="F582" s="129"/>
      <c r="H582" s="90"/>
    </row>
    <row r="583" spans="1:8" s="8" customFormat="1" ht="12.75">
      <c r="A583" s="71"/>
      <c r="B583" s="71"/>
      <c r="C583" s="71"/>
      <c r="D583" s="97"/>
      <c r="E583" s="71"/>
      <c r="F583" s="129"/>
      <c r="H583" s="90"/>
    </row>
    <row r="584" spans="1:8" s="8" customFormat="1" ht="12.75">
      <c r="A584" s="71"/>
      <c r="B584" s="71"/>
      <c r="C584" s="71"/>
      <c r="D584" s="97"/>
      <c r="E584" s="71"/>
      <c r="F584" s="129"/>
      <c r="H584" s="90"/>
    </row>
    <row r="585" spans="1:8" s="8" customFormat="1" ht="12.75">
      <c r="A585" s="71"/>
      <c r="B585" s="71"/>
      <c r="C585" s="71"/>
      <c r="D585" s="97"/>
      <c r="E585" s="71"/>
      <c r="F585" s="129"/>
      <c r="H585" s="90"/>
    </row>
    <row r="586" spans="1:8" s="8" customFormat="1" ht="12.75">
      <c r="A586" s="71"/>
      <c r="B586" s="71"/>
      <c r="C586" s="71"/>
      <c r="D586" s="97"/>
      <c r="E586" s="71"/>
      <c r="F586" s="129"/>
      <c r="H586" s="90"/>
    </row>
    <row r="587" spans="1:8" s="8" customFormat="1" ht="12.75">
      <c r="A587" s="71"/>
      <c r="B587" s="71"/>
      <c r="C587" s="71"/>
      <c r="D587" s="97"/>
      <c r="E587" s="71"/>
      <c r="F587" s="129"/>
      <c r="H587" s="90"/>
    </row>
    <row r="588" spans="1:8" s="8" customFormat="1" ht="12.75">
      <c r="A588" s="71"/>
      <c r="B588" s="71"/>
      <c r="C588" s="71"/>
      <c r="D588" s="97"/>
      <c r="E588" s="71"/>
      <c r="F588" s="129"/>
      <c r="H588" s="90"/>
    </row>
    <row r="589" spans="1:8" s="8" customFormat="1" ht="12.75">
      <c r="A589" s="71"/>
      <c r="B589" s="71"/>
      <c r="C589" s="71"/>
      <c r="D589" s="97"/>
      <c r="E589" s="71"/>
      <c r="F589" s="129"/>
      <c r="H589" s="90"/>
    </row>
    <row r="590" spans="1:8" s="8" customFormat="1" ht="12.75">
      <c r="A590" s="71"/>
      <c r="B590" s="71"/>
      <c r="C590" s="71"/>
      <c r="D590" s="97"/>
      <c r="E590" s="71"/>
      <c r="F590" s="129"/>
      <c r="H590" s="90"/>
    </row>
    <row r="591" spans="1:8" s="8" customFormat="1" ht="12.75">
      <c r="A591" s="71"/>
      <c r="B591" s="71"/>
      <c r="C591" s="71"/>
      <c r="D591" s="97"/>
      <c r="E591" s="71"/>
      <c r="F591" s="129"/>
      <c r="H591" s="90"/>
    </row>
    <row r="592" spans="1:8" s="8" customFormat="1" ht="12.75">
      <c r="A592" s="71"/>
      <c r="B592" s="71"/>
      <c r="C592" s="71"/>
      <c r="D592" s="97"/>
      <c r="E592" s="71"/>
      <c r="F592" s="129"/>
      <c r="H592" s="90"/>
    </row>
    <row r="593" spans="1:8" s="8" customFormat="1" ht="12.75">
      <c r="A593" s="71"/>
      <c r="B593" s="71"/>
      <c r="C593" s="71"/>
      <c r="D593" s="97"/>
      <c r="E593" s="71"/>
      <c r="F593" s="129"/>
      <c r="H593" s="90"/>
    </row>
    <row r="594" spans="1:8" s="8" customFormat="1" ht="12.75">
      <c r="A594" s="71"/>
      <c r="B594" s="71"/>
      <c r="C594" s="71"/>
      <c r="D594" s="97"/>
      <c r="E594" s="71"/>
      <c r="F594" s="129"/>
      <c r="H594" s="90"/>
    </row>
    <row r="595" spans="1:8" s="8" customFormat="1" ht="12.75">
      <c r="A595" s="71"/>
      <c r="B595" s="71"/>
      <c r="C595" s="71"/>
      <c r="D595" s="97"/>
      <c r="E595" s="71"/>
      <c r="F595" s="129"/>
      <c r="H595" s="90"/>
    </row>
    <row r="596" spans="1:8" s="8" customFormat="1" ht="12.75">
      <c r="A596" s="71"/>
      <c r="B596" s="71"/>
      <c r="C596" s="71"/>
      <c r="D596" s="97"/>
      <c r="E596" s="71"/>
      <c r="F596" s="129"/>
      <c r="H596" s="90"/>
    </row>
    <row r="597" spans="1:8" s="8" customFormat="1" ht="12.75">
      <c r="A597" s="71"/>
      <c r="B597" s="71"/>
      <c r="C597" s="71"/>
      <c r="D597" s="97"/>
      <c r="E597" s="71"/>
      <c r="F597" s="129"/>
      <c r="H597" s="90"/>
    </row>
    <row r="598" spans="1:8" s="8" customFormat="1" ht="12.75">
      <c r="A598" s="71"/>
      <c r="B598" s="71"/>
      <c r="C598" s="71"/>
      <c r="D598" s="97"/>
      <c r="E598" s="71"/>
      <c r="F598" s="129"/>
      <c r="H598" s="90"/>
    </row>
    <row r="599" spans="1:8" s="8" customFormat="1" ht="12.75">
      <c r="A599" s="71"/>
      <c r="B599" s="71"/>
      <c r="C599" s="71"/>
      <c r="D599" s="97"/>
      <c r="E599" s="71"/>
      <c r="F599" s="129"/>
      <c r="H599" s="90"/>
    </row>
    <row r="600" spans="1:8" s="8" customFormat="1" ht="12.75">
      <c r="A600" s="71"/>
      <c r="B600" s="71"/>
      <c r="C600" s="71"/>
      <c r="D600" s="97"/>
      <c r="E600" s="71"/>
      <c r="F600" s="129"/>
      <c r="H600" s="90"/>
    </row>
    <row r="601" spans="1:8" s="8" customFormat="1" ht="12.75">
      <c r="A601" s="71"/>
      <c r="B601" s="71"/>
      <c r="C601" s="71"/>
      <c r="D601" s="97"/>
      <c r="E601" s="71"/>
      <c r="F601" s="129"/>
      <c r="H601" s="90"/>
    </row>
    <row r="602" spans="1:8" s="8" customFormat="1" ht="12.75">
      <c r="A602" s="71"/>
      <c r="B602" s="71"/>
      <c r="C602" s="71"/>
      <c r="D602" s="97"/>
      <c r="E602" s="71"/>
      <c r="F602" s="129"/>
      <c r="H602" s="90"/>
    </row>
    <row r="603" spans="1:8" s="8" customFormat="1" ht="12.75">
      <c r="A603" s="71"/>
      <c r="B603" s="71"/>
      <c r="C603" s="71"/>
      <c r="D603" s="97"/>
      <c r="E603" s="71"/>
      <c r="F603" s="129"/>
      <c r="H603" s="90"/>
    </row>
    <row r="604" spans="1:8" s="8" customFormat="1" ht="12.75">
      <c r="A604" s="71"/>
      <c r="B604" s="71"/>
      <c r="C604" s="71"/>
      <c r="D604" s="97"/>
      <c r="E604" s="71"/>
      <c r="F604" s="129"/>
      <c r="H604" s="90"/>
    </row>
    <row r="605" spans="1:8" s="8" customFormat="1" ht="12.75">
      <c r="A605" s="71"/>
      <c r="B605" s="71"/>
      <c r="C605" s="71"/>
      <c r="D605" s="97"/>
      <c r="E605" s="71"/>
      <c r="F605" s="129"/>
      <c r="H605" s="90"/>
    </row>
    <row r="606" spans="1:8" s="8" customFormat="1" ht="12.75">
      <c r="A606" s="71"/>
      <c r="B606" s="71"/>
      <c r="C606" s="71"/>
      <c r="D606" s="97"/>
      <c r="E606" s="71"/>
      <c r="F606" s="129"/>
      <c r="H606" s="90"/>
    </row>
    <row r="607" spans="1:8" s="8" customFormat="1" ht="12.75">
      <c r="A607" s="71"/>
      <c r="B607" s="71"/>
      <c r="C607" s="71"/>
      <c r="D607" s="97"/>
      <c r="E607" s="71"/>
      <c r="F607" s="129"/>
      <c r="H607" s="90"/>
    </row>
    <row r="608" spans="1:8" s="8" customFormat="1" ht="12.75">
      <c r="A608" s="71"/>
      <c r="B608" s="71"/>
      <c r="C608" s="71"/>
      <c r="D608" s="97"/>
      <c r="E608" s="71"/>
      <c r="F608" s="129"/>
      <c r="H608" s="90"/>
    </row>
    <row r="609" spans="1:8" s="8" customFormat="1" ht="12.75">
      <c r="A609" s="71"/>
      <c r="B609" s="71"/>
      <c r="C609" s="71"/>
      <c r="D609" s="97"/>
      <c r="E609" s="71"/>
      <c r="F609" s="129"/>
      <c r="H609" s="90"/>
    </row>
    <row r="610" spans="1:8" s="8" customFormat="1" ht="12.75">
      <c r="A610" s="71"/>
      <c r="B610" s="71"/>
      <c r="C610" s="71"/>
      <c r="D610" s="97"/>
      <c r="E610" s="71"/>
      <c r="F610" s="129"/>
      <c r="H610" s="90"/>
    </row>
    <row r="611" spans="1:8" s="8" customFormat="1" ht="12.75">
      <c r="A611" s="71"/>
      <c r="B611" s="71"/>
      <c r="C611" s="71"/>
      <c r="D611" s="97"/>
      <c r="E611" s="71"/>
      <c r="F611" s="129"/>
      <c r="H611" s="90"/>
    </row>
    <row r="612" spans="1:8" s="8" customFormat="1" ht="12.75">
      <c r="A612" s="71"/>
      <c r="B612" s="71"/>
      <c r="C612" s="71"/>
      <c r="D612" s="97"/>
      <c r="E612" s="71"/>
      <c r="F612" s="129"/>
      <c r="H612" s="90"/>
    </row>
    <row r="613" spans="1:8" s="8" customFormat="1" ht="12.75">
      <c r="A613" s="71"/>
      <c r="B613" s="71"/>
      <c r="C613" s="71"/>
      <c r="D613" s="97"/>
      <c r="E613" s="71"/>
      <c r="F613" s="129"/>
      <c r="H613" s="90"/>
    </row>
    <row r="614" spans="1:8" s="8" customFormat="1" ht="12.75">
      <c r="A614" s="71"/>
      <c r="B614" s="71"/>
      <c r="C614" s="71"/>
      <c r="D614" s="97"/>
      <c r="E614" s="71"/>
      <c r="F614" s="129"/>
      <c r="H614" s="90"/>
    </row>
    <row r="615" spans="1:8" s="8" customFormat="1" ht="12.75">
      <c r="A615" s="71"/>
      <c r="B615" s="71"/>
      <c r="C615" s="71"/>
      <c r="D615" s="97"/>
      <c r="E615" s="71"/>
      <c r="F615" s="129"/>
      <c r="H615" s="90"/>
    </row>
    <row r="616" spans="1:8" s="8" customFormat="1" ht="12.75">
      <c r="A616" s="71"/>
      <c r="B616" s="71"/>
      <c r="C616" s="71"/>
      <c r="D616" s="97"/>
      <c r="E616" s="71"/>
      <c r="F616" s="129"/>
      <c r="H616" s="90"/>
    </row>
    <row r="617" spans="1:8" s="8" customFormat="1" ht="12.75">
      <c r="A617" s="71"/>
      <c r="B617" s="71"/>
      <c r="C617" s="71"/>
      <c r="D617" s="97"/>
      <c r="E617" s="71"/>
      <c r="F617" s="129"/>
      <c r="H617" s="90"/>
    </row>
    <row r="618" spans="1:8" s="8" customFormat="1" ht="12.75">
      <c r="A618" s="71"/>
      <c r="B618" s="71"/>
      <c r="C618" s="71"/>
      <c r="D618" s="97"/>
      <c r="E618" s="71"/>
      <c r="F618" s="129"/>
      <c r="H618" s="90"/>
    </row>
    <row r="619" spans="1:8" s="8" customFormat="1" ht="12.75">
      <c r="A619" s="71"/>
      <c r="B619" s="71"/>
      <c r="C619" s="71"/>
      <c r="D619" s="97"/>
      <c r="E619" s="71"/>
      <c r="F619" s="129"/>
      <c r="H619" s="90"/>
    </row>
    <row r="620" spans="1:8" s="8" customFormat="1" ht="12.75">
      <c r="A620" s="71"/>
      <c r="B620" s="71"/>
      <c r="C620" s="71"/>
      <c r="D620" s="97"/>
      <c r="E620" s="71"/>
      <c r="F620" s="129"/>
      <c r="H620" s="90"/>
    </row>
    <row r="621" spans="1:8" s="8" customFormat="1" ht="12.75">
      <c r="A621" s="71"/>
      <c r="B621" s="71"/>
      <c r="C621" s="71"/>
      <c r="D621" s="97"/>
      <c r="E621" s="71"/>
      <c r="F621" s="129"/>
      <c r="H621" s="90"/>
    </row>
    <row r="622" spans="1:8" s="8" customFormat="1" ht="12.75">
      <c r="A622" s="71"/>
      <c r="B622" s="71"/>
      <c r="C622" s="71"/>
      <c r="D622" s="97"/>
      <c r="E622" s="71"/>
      <c r="F622" s="129"/>
      <c r="H622" s="90"/>
    </row>
    <row r="623" spans="1:8" s="8" customFormat="1" ht="12.75">
      <c r="A623" s="71"/>
      <c r="B623" s="71"/>
      <c r="C623" s="71"/>
      <c r="D623" s="97"/>
      <c r="E623" s="71"/>
      <c r="F623" s="129"/>
      <c r="H623" s="90"/>
    </row>
    <row r="624" spans="1:8" s="8" customFormat="1" ht="12.75">
      <c r="A624" s="71"/>
      <c r="B624" s="71"/>
      <c r="C624" s="71"/>
      <c r="D624" s="97"/>
      <c r="E624" s="71"/>
      <c r="F624" s="129"/>
      <c r="H624" s="90"/>
    </row>
    <row r="625" spans="1:8" s="8" customFormat="1" ht="12.75">
      <c r="A625" s="71"/>
      <c r="B625" s="71"/>
      <c r="C625" s="71"/>
      <c r="D625" s="97"/>
      <c r="E625" s="71"/>
      <c r="F625" s="129"/>
      <c r="H625" s="90"/>
    </row>
    <row r="626" spans="1:8" s="8" customFormat="1" ht="12.75">
      <c r="A626" s="71"/>
      <c r="B626" s="71"/>
      <c r="C626" s="71"/>
      <c r="D626" s="97"/>
      <c r="E626" s="71"/>
      <c r="F626" s="129"/>
      <c r="H626" s="90"/>
    </row>
    <row r="627" spans="1:8" s="8" customFormat="1" ht="12.75">
      <c r="A627" s="71"/>
      <c r="B627" s="71"/>
      <c r="C627" s="71"/>
      <c r="D627" s="97"/>
      <c r="E627" s="71"/>
      <c r="F627" s="129"/>
      <c r="H627" s="90"/>
    </row>
    <row r="628" spans="1:8" s="8" customFormat="1" ht="12.75">
      <c r="A628" s="71"/>
      <c r="B628" s="71"/>
      <c r="C628" s="71"/>
      <c r="D628" s="97"/>
      <c r="E628" s="71"/>
      <c r="F628" s="129"/>
      <c r="H628" s="90"/>
    </row>
    <row r="629" spans="1:8" s="8" customFormat="1" ht="12.75">
      <c r="A629" s="71"/>
      <c r="B629" s="71"/>
      <c r="C629" s="71"/>
      <c r="D629" s="97"/>
      <c r="E629" s="71"/>
      <c r="F629" s="129"/>
      <c r="H629" s="90"/>
    </row>
    <row r="630" spans="1:8" s="8" customFormat="1" ht="12.75">
      <c r="A630" s="71"/>
      <c r="B630" s="71"/>
      <c r="C630" s="71"/>
      <c r="D630" s="97"/>
      <c r="E630" s="71"/>
      <c r="F630" s="129"/>
      <c r="H630" s="90"/>
    </row>
    <row r="631" spans="1:8" s="8" customFormat="1" ht="12.75">
      <c r="A631" s="71"/>
      <c r="B631" s="71"/>
      <c r="C631" s="71"/>
      <c r="D631" s="97"/>
      <c r="E631" s="71"/>
      <c r="F631" s="129"/>
      <c r="H631" s="90"/>
    </row>
    <row r="632" spans="1:8" s="8" customFormat="1" ht="12.75">
      <c r="A632" s="71"/>
      <c r="B632" s="71"/>
      <c r="C632" s="71"/>
      <c r="D632" s="97"/>
      <c r="E632" s="71"/>
      <c r="F632" s="129"/>
      <c r="H632" s="90"/>
    </row>
    <row r="633" spans="1:8" s="8" customFormat="1" ht="12.75">
      <c r="A633" s="71"/>
      <c r="B633" s="71"/>
      <c r="C633" s="71"/>
      <c r="D633" s="97"/>
      <c r="E633" s="71"/>
      <c r="F633" s="129"/>
      <c r="H633" s="90"/>
    </row>
    <row r="634" spans="1:8" s="8" customFormat="1" ht="12.75">
      <c r="A634" s="71"/>
      <c r="B634" s="71"/>
      <c r="C634" s="71"/>
      <c r="D634" s="97"/>
      <c r="E634" s="71"/>
      <c r="F634" s="129"/>
      <c r="H634" s="90"/>
    </row>
    <row r="635" spans="1:8" s="8" customFormat="1" ht="12.75">
      <c r="A635" s="71"/>
      <c r="B635" s="71"/>
      <c r="C635" s="71"/>
      <c r="D635" s="97"/>
      <c r="E635" s="71"/>
      <c r="F635" s="129"/>
      <c r="H635" s="90"/>
    </row>
    <row r="636" spans="1:8" s="8" customFormat="1" ht="12.75">
      <c r="A636" s="71"/>
      <c r="B636" s="71"/>
      <c r="C636" s="71"/>
      <c r="D636" s="97"/>
      <c r="E636" s="71"/>
      <c r="F636" s="129"/>
      <c r="H636" s="90"/>
    </row>
    <row r="637" spans="1:8" s="8" customFormat="1" ht="12.75">
      <c r="A637" s="71"/>
      <c r="B637" s="71"/>
      <c r="C637" s="71"/>
      <c r="D637" s="97"/>
      <c r="E637" s="71"/>
      <c r="F637" s="129"/>
      <c r="H637" s="90"/>
    </row>
    <row r="638" spans="1:8" s="8" customFormat="1" ht="12.75">
      <c r="A638" s="71"/>
      <c r="B638" s="71"/>
      <c r="C638" s="71"/>
      <c r="D638" s="97"/>
      <c r="E638" s="71"/>
      <c r="F638" s="129"/>
      <c r="H638" s="90"/>
    </row>
    <row r="639" spans="1:8" s="8" customFormat="1" ht="12.75">
      <c r="A639" s="71"/>
      <c r="B639" s="71"/>
      <c r="C639" s="71"/>
      <c r="D639" s="97"/>
      <c r="E639" s="71"/>
      <c r="F639" s="129"/>
      <c r="H639" s="90"/>
    </row>
    <row r="640" spans="1:8" s="8" customFormat="1" ht="12.75">
      <c r="A640" s="71"/>
      <c r="B640" s="71"/>
      <c r="C640" s="71"/>
      <c r="D640" s="97"/>
      <c r="E640" s="71"/>
      <c r="F640" s="129"/>
      <c r="H640" s="90"/>
    </row>
    <row r="641" spans="1:8" s="8" customFormat="1" ht="12.75">
      <c r="A641" s="71"/>
      <c r="B641" s="71"/>
      <c r="C641" s="71"/>
      <c r="D641" s="97"/>
      <c r="E641" s="71"/>
      <c r="F641" s="129"/>
      <c r="H641" s="90"/>
    </row>
    <row r="642" spans="1:8" s="8" customFormat="1" ht="12.75">
      <c r="A642" s="71"/>
      <c r="B642" s="71"/>
      <c r="C642" s="71"/>
      <c r="D642" s="97"/>
      <c r="E642" s="71"/>
      <c r="F642" s="129"/>
      <c r="H642" s="90"/>
    </row>
    <row r="643" spans="1:8" s="8" customFormat="1" ht="12.75">
      <c r="A643" s="71"/>
      <c r="B643" s="71"/>
      <c r="C643" s="71"/>
      <c r="D643" s="97"/>
      <c r="E643" s="71"/>
      <c r="F643" s="129"/>
      <c r="H643" s="90"/>
    </row>
    <row r="644" spans="1:8" s="8" customFormat="1" ht="12.75">
      <c r="A644" s="71"/>
      <c r="B644" s="71"/>
      <c r="C644" s="71"/>
      <c r="D644" s="97"/>
      <c r="E644" s="71"/>
      <c r="F644" s="129"/>
      <c r="H644" s="90"/>
    </row>
    <row r="645" spans="1:8" s="8" customFormat="1" ht="12.75">
      <c r="A645" s="71"/>
      <c r="B645" s="71"/>
      <c r="C645" s="71"/>
      <c r="D645" s="97"/>
      <c r="E645" s="71"/>
      <c r="F645" s="129"/>
      <c r="H645" s="90"/>
    </row>
    <row r="646" spans="1:8" s="8" customFormat="1" ht="12.75">
      <c r="A646" s="71"/>
      <c r="B646" s="71"/>
      <c r="C646" s="71"/>
      <c r="D646" s="97"/>
      <c r="E646" s="71"/>
      <c r="F646" s="129"/>
      <c r="H646" s="90"/>
    </row>
    <row r="647" spans="1:8" s="8" customFormat="1" ht="12.75">
      <c r="A647" s="71"/>
      <c r="B647" s="71"/>
      <c r="C647" s="71"/>
      <c r="D647" s="97"/>
      <c r="E647" s="71"/>
      <c r="F647" s="129"/>
      <c r="H647" s="90"/>
    </row>
    <row r="648" spans="1:8" s="8" customFormat="1" ht="12.75">
      <c r="A648" s="71"/>
      <c r="B648" s="71"/>
      <c r="C648" s="71"/>
      <c r="D648" s="97"/>
      <c r="E648" s="71"/>
      <c r="F648" s="129"/>
      <c r="H648" s="90"/>
    </row>
    <row r="649" spans="1:8" s="8" customFormat="1" ht="12.75">
      <c r="A649" s="71"/>
      <c r="B649" s="71"/>
      <c r="C649" s="71"/>
      <c r="D649" s="97"/>
      <c r="E649" s="71"/>
      <c r="F649" s="129"/>
      <c r="H649" s="90"/>
    </row>
    <row r="650" spans="1:8" s="8" customFormat="1" ht="12.75">
      <c r="A650" s="71"/>
      <c r="B650" s="71"/>
      <c r="C650" s="71"/>
      <c r="D650" s="97"/>
      <c r="E650" s="71"/>
      <c r="F650" s="129"/>
      <c r="H650" s="90"/>
    </row>
    <row r="651" spans="1:8" s="8" customFormat="1" ht="12.75">
      <c r="A651" s="71"/>
      <c r="B651" s="71"/>
      <c r="C651" s="71"/>
      <c r="D651" s="97"/>
      <c r="E651" s="71"/>
      <c r="F651" s="129"/>
      <c r="H651" s="90"/>
    </row>
    <row r="652" spans="1:8" s="8" customFormat="1" ht="12.75">
      <c r="A652" s="71"/>
      <c r="B652" s="71"/>
      <c r="C652" s="71"/>
      <c r="D652" s="97"/>
      <c r="E652" s="71"/>
      <c r="F652" s="129"/>
      <c r="H652" s="90"/>
    </row>
    <row r="653" spans="1:8" s="8" customFormat="1" ht="12.75">
      <c r="A653" s="71"/>
      <c r="B653" s="71"/>
      <c r="C653" s="71"/>
      <c r="D653" s="97"/>
      <c r="E653" s="71"/>
      <c r="F653" s="129"/>
      <c r="H653" s="90"/>
    </row>
    <row r="654" spans="1:8" s="8" customFormat="1" ht="12.75">
      <c r="A654" s="71"/>
      <c r="B654" s="71"/>
      <c r="C654" s="71"/>
      <c r="D654" s="97"/>
      <c r="E654" s="71"/>
      <c r="F654" s="129"/>
      <c r="H654" s="90"/>
    </row>
    <row r="655" spans="1:8" s="8" customFormat="1" ht="12.75">
      <c r="A655" s="71"/>
      <c r="B655" s="71"/>
      <c r="C655" s="71"/>
      <c r="D655" s="97"/>
      <c r="E655" s="71"/>
      <c r="F655" s="129"/>
      <c r="H655" s="90"/>
    </row>
    <row r="656" spans="1:8" s="8" customFormat="1" ht="12.75">
      <c r="A656" s="71"/>
      <c r="B656" s="71"/>
      <c r="C656" s="71"/>
      <c r="D656" s="97"/>
      <c r="E656" s="71"/>
      <c r="F656" s="129"/>
      <c r="H656" s="90"/>
    </row>
    <row r="657" spans="1:8" s="8" customFormat="1" ht="12.75">
      <c r="A657" s="71"/>
      <c r="B657" s="71"/>
      <c r="C657" s="71"/>
      <c r="D657" s="97"/>
      <c r="E657" s="71"/>
      <c r="F657" s="129"/>
      <c r="H657" s="90"/>
    </row>
    <row r="658" spans="1:8" s="8" customFormat="1" ht="12.75">
      <c r="A658" s="71"/>
      <c r="B658" s="71"/>
      <c r="C658" s="71"/>
      <c r="D658" s="97"/>
      <c r="E658" s="71"/>
      <c r="F658" s="129"/>
      <c r="H658" s="90"/>
    </row>
    <row r="659" spans="1:8" s="8" customFormat="1" ht="12.75">
      <c r="A659" s="71"/>
      <c r="B659" s="71"/>
      <c r="C659" s="71"/>
      <c r="D659" s="97"/>
      <c r="E659" s="71"/>
      <c r="F659" s="129"/>
      <c r="H659" s="90"/>
    </row>
    <row r="660" spans="1:8" s="8" customFormat="1" ht="12.75">
      <c r="A660" s="71"/>
      <c r="B660" s="71"/>
      <c r="C660" s="71"/>
      <c r="D660" s="97"/>
      <c r="E660" s="71"/>
      <c r="F660" s="129"/>
      <c r="H660" s="90"/>
    </row>
    <row r="661" spans="1:8" s="8" customFormat="1" ht="12.75">
      <c r="A661" s="71"/>
      <c r="B661" s="71"/>
      <c r="C661" s="71"/>
      <c r="D661" s="97"/>
      <c r="E661" s="71"/>
      <c r="F661" s="129"/>
      <c r="H661" s="90"/>
    </row>
    <row r="662" spans="1:8" s="8" customFormat="1" ht="12.75">
      <c r="A662" s="71"/>
      <c r="B662" s="71"/>
      <c r="C662" s="71"/>
      <c r="D662" s="97"/>
      <c r="E662" s="71"/>
      <c r="F662" s="129"/>
      <c r="H662" s="90"/>
    </row>
    <row r="663" spans="1:8" s="8" customFormat="1" ht="12.75">
      <c r="A663" s="71"/>
      <c r="B663" s="71"/>
      <c r="C663" s="71"/>
      <c r="D663" s="97"/>
      <c r="E663" s="71"/>
      <c r="F663" s="129"/>
      <c r="H663" s="90"/>
    </row>
    <row r="664" spans="1:8" s="8" customFormat="1" ht="12.75">
      <c r="A664" s="71"/>
      <c r="B664" s="71"/>
      <c r="C664" s="71"/>
      <c r="D664" s="97"/>
      <c r="E664" s="71"/>
      <c r="F664" s="129"/>
      <c r="H664" s="90"/>
    </row>
    <row r="665" spans="1:8" s="8" customFormat="1" ht="12.75">
      <c r="A665" s="71"/>
      <c r="B665" s="71"/>
      <c r="C665" s="71"/>
      <c r="D665" s="97"/>
      <c r="E665" s="71"/>
      <c r="F665" s="129"/>
      <c r="H665" s="90"/>
    </row>
    <row r="666" spans="1:8" s="8" customFormat="1" ht="12.75">
      <c r="A666" s="71"/>
      <c r="B666" s="71"/>
      <c r="C666" s="71"/>
      <c r="D666" s="97"/>
      <c r="E666" s="71"/>
      <c r="F666" s="129"/>
      <c r="H666" s="90"/>
    </row>
    <row r="667" spans="1:8" s="8" customFormat="1" ht="12.75">
      <c r="A667" s="71"/>
      <c r="B667" s="71"/>
      <c r="C667" s="71"/>
      <c r="D667" s="97"/>
      <c r="E667" s="71"/>
      <c r="F667" s="129"/>
      <c r="H667" s="90"/>
    </row>
    <row r="668" spans="1:8" s="8" customFormat="1" ht="12.75">
      <c r="A668" s="71"/>
      <c r="B668" s="71"/>
      <c r="C668" s="71"/>
      <c r="D668" s="97"/>
      <c r="E668" s="71"/>
      <c r="F668" s="129"/>
      <c r="H668" s="90"/>
    </row>
    <row r="669" spans="1:8" s="8" customFormat="1" ht="12.75">
      <c r="A669" s="71"/>
      <c r="B669" s="71"/>
      <c r="C669" s="71"/>
      <c r="D669" s="97"/>
      <c r="E669" s="71"/>
      <c r="F669" s="129"/>
      <c r="H669" s="90"/>
    </row>
    <row r="670" spans="1:8" s="8" customFormat="1" ht="12.75">
      <c r="A670" s="71"/>
      <c r="B670" s="71"/>
      <c r="C670" s="71"/>
      <c r="D670" s="97"/>
      <c r="E670" s="71"/>
      <c r="F670" s="129"/>
      <c r="H670" s="90"/>
    </row>
    <row r="671" spans="1:8" s="8" customFormat="1" ht="12.75">
      <c r="A671" s="71"/>
      <c r="B671" s="71"/>
      <c r="C671" s="71"/>
      <c r="D671" s="97"/>
      <c r="E671" s="71"/>
      <c r="F671" s="129"/>
      <c r="H671" s="90"/>
    </row>
    <row r="672" spans="1:8" s="8" customFormat="1" ht="12.75">
      <c r="A672" s="71"/>
      <c r="B672" s="71"/>
      <c r="C672" s="71"/>
      <c r="D672" s="97"/>
      <c r="E672" s="71"/>
      <c r="F672" s="129"/>
      <c r="H672" s="90"/>
    </row>
    <row r="673" spans="1:8" s="8" customFormat="1" ht="12.75">
      <c r="A673" s="71"/>
      <c r="B673" s="71"/>
      <c r="C673" s="71"/>
      <c r="D673" s="97"/>
      <c r="E673" s="71"/>
      <c r="F673" s="129"/>
      <c r="H673" s="90"/>
    </row>
    <row r="674" spans="1:8" s="8" customFormat="1" ht="12.75">
      <c r="A674" s="71"/>
      <c r="B674" s="71"/>
      <c r="C674" s="71"/>
      <c r="D674" s="97"/>
      <c r="E674" s="71"/>
      <c r="F674" s="129"/>
      <c r="H674" s="90"/>
    </row>
    <row r="675" spans="1:8" s="8" customFormat="1" ht="12.75">
      <c r="A675" s="71"/>
      <c r="B675" s="71"/>
      <c r="C675" s="71"/>
      <c r="D675" s="97"/>
      <c r="E675" s="71"/>
      <c r="F675" s="129"/>
      <c r="H675" s="90"/>
    </row>
    <row r="676" spans="1:8" s="8" customFormat="1" ht="12.75">
      <c r="A676" s="71"/>
      <c r="B676" s="71"/>
      <c r="C676" s="71"/>
      <c r="D676" s="97"/>
      <c r="E676" s="71"/>
      <c r="F676" s="129"/>
      <c r="H676" s="90"/>
    </row>
    <row r="677" spans="1:8" s="8" customFormat="1" ht="12.75">
      <c r="A677" s="71"/>
      <c r="B677" s="71"/>
      <c r="C677" s="71"/>
      <c r="D677" s="97"/>
      <c r="E677" s="71"/>
      <c r="F677" s="129"/>
      <c r="H677" s="90"/>
    </row>
    <row r="678" spans="1:8" s="8" customFormat="1" ht="12.75">
      <c r="A678" s="71"/>
      <c r="B678" s="71"/>
      <c r="C678" s="71"/>
      <c r="D678" s="97"/>
      <c r="E678" s="71"/>
      <c r="F678" s="129"/>
      <c r="H678" s="90"/>
    </row>
    <row r="679" spans="1:8" s="8" customFormat="1" ht="12.75">
      <c r="A679" s="71"/>
      <c r="B679" s="71"/>
      <c r="C679" s="71"/>
      <c r="D679" s="97"/>
      <c r="E679" s="71"/>
      <c r="F679" s="129"/>
      <c r="H679" s="90"/>
    </row>
    <row r="680" spans="1:8" s="8" customFormat="1" ht="12.75">
      <c r="A680" s="71"/>
      <c r="B680" s="71"/>
      <c r="C680" s="71"/>
      <c r="D680" s="97"/>
      <c r="E680" s="71"/>
      <c r="F680" s="129"/>
      <c r="H680" s="90"/>
    </row>
    <row r="681" spans="1:8" s="8" customFormat="1" ht="12.75">
      <c r="A681" s="71"/>
      <c r="B681" s="71"/>
      <c r="C681" s="71"/>
      <c r="D681" s="97"/>
      <c r="E681" s="71"/>
      <c r="F681" s="129"/>
      <c r="H681" s="90"/>
    </row>
    <row r="682" spans="1:8" s="8" customFormat="1" ht="12.75">
      <c r="A682" s="71"/>
      <c r="B682" s="71"/>
      <c r="C682" s="71"/>
      <c r="D682" s="97"/>
      <c r="E682" s="71"/>
      <c r="F682" s="129"/>
      <c r="H682" s="90"/>
    </row>
    <row r="683" spans="1:8" s="8" customFormat="1" ht="12.75">
      <c r="A683" s="71"/>
      <c r="B683" s="71"/>
      <c r="C683" s="71"/>
      <c r="D683" s="97"/>
      <c r="E683" s="71"/>
      <c r="F683" s="129"/>
      <c r="H683" s="90"/>
    </row>
    <row r="684" spans="1:8" s="8" customFormat="1" ht="12.75">
      <c r="A684" s="71"/>
      <c r="B684" s="71"/>
      <c r="C684" s="71"/>
      <c r="D684" s="97"/>
      <c r="E684" s="71"/>
      <c r="F684" s="129"/>
      <c r="H684" s="90"/>
    </row>
    <row r="685" spans="1:8" s="8" customFormat="1" ht="12.75">
      <c r="A685" s="71"/>
      <c r="B685" s="71"/>
      <c r="C685" s="71"/>
      <c r="D685" s="97"/>
      <c r="E685" s="71"/>
      <c r="F685" s="129"/>
      <c r="H685" s="90"/>
    </row>
    <row r="686" spans="1:8" s="8" customFormat="1" ht="12.75">
      <c r="A686" s="71"/>
      <c r="B686" s="71"/>
      <c r="C686" s="71"/>
      <c r="D686" s="97"/>
      <c r="E686" s="71"/>
      <c r="F686" s="129"/>
      <c r="H686" s="90"/>
    </row>
    <row r="687" spans="1:8" s="8" customFormat="1" ht="12.75">
      <c r="A687" s="71"/>
      <c r="B687" s="71"/>
      <c r="C687" s="71"/>
      <c r="D687" s="97"/>
      <c r="E687" s="71"/>
      <c r="F687" s="129"/>
      <c r="H687" s="90"/>
    </row>
    <row r="688" spans="1:8" s="8" customFormat="1" ht="12.75">
      <c r="A688" s="71"/>
      <c r="B688" s="71"/>
      <c r="C688" s="71"/>
      <c r="D688" s="97"/>
      <c r="E688" s="71"/>
      <c r="F688" s="129"/>
      <c r="H688" s="90"/>
    </row>
    <row r="689" spans="1:8" s="8" customFormat="1" ht="12.75">
      <c r="A689" s="71"/>
      <c r="B689" s="71"/>
      <c r="C689" s="71"/>
      <c r="D689" s="97"/>
      <c r="E689" s="71"/>
      <c r="F689" s="129"/>
      <c r="H689" s="90"/>
    </row>
    <row r="690" spans="1:8" s="8" customFormat="1" ht="12.75">
      <c r="A690" s="71"/>
      <c r="B690" s="71"/>
      <c r="C690" s="71"/>
      <c r="D690" s="97"/>
      <c r="E690" s="71"/>
      <c r="F690" s="129"/>
      <c r="H690" s="90"/>
    </row>
    <row r="691" spans="1:8" s="8" customFormat="1" ht="12.75">
      <c r="A691" s="71"/>
      <c r="B691" s="71"/>
      <c r="C691" s="71"/>
      <c r="D691" s="97"/>
      <c r="E691" s="71"/>
      <c r="F691" s="129"/>
      <c r="H691" s="90"/>
    </row>
    <row r="692" spans="1:8" s="8" customFormat="1" ht="12.75">
      <c r="A692" s="71"/>
      <c r="B692" s="71"/>
      <c r="C692" s="71"/>
      <c r="D692" s="97"/>
      <c r="E692" s="71"/>
      <c r="F692" s="129"/>
      <c r="H692" s="90"/>
    </row>
    <row r="693" spans="1:8" s="8" customFormat="1" ht="12.75">
      <c r="A693" s="71"/>
      <c r="B693" s="71"/>
      <c r="C693" s="71"/>
      <c r="D693" s="97"/>
      <c r="E693" s="71"/>
      <c r="F693" s="129"/>
      <c r="H693" s="90"/>
    </row>
    <row r="694" spans="1:8" s="8" customFormat="1" ht="12.75">
      <c r="A694" s="71"/>
      <c r="B694" s="71"/>
      <c r="C694" s="71"/>
      <c r="D694" s="97"/>
      <c r="E694" s="71"/>
      <c r="F694" s="129"/>
      <c r="H694" s="90"/>
    </row>
    <row r="695" spans="1:8" s="8" customFormat="1" ht="12.75">
      <c r="A695" s="71"/>
      <c r="B695" s="71"/>
      <c r="C695" s="71"/>
      <c r="D695" s="97"/>
      <c r="E695" s="71"/>
      <c r="F695" s="129"/>
      <c r="H695" s="90"/>
    </row>
    <row r="696" spans="1:8" s="8" customFormat="1" ht="12.75">
      <c r="A696" s="71"/>
      <c r="B696" s="71"/>
      <c r="C696" s="71"/>
      <c r="D696" s="97"/>
      <c r="E696" s="71"/>
      <c r="F696" s="129"/>
      <c r="H696" s="90"/>
    </row>
    <row r="697" spans="1:8" s="8" customFormat="1" ht="12.75">
      <c r="A697" s="71"/>
      <c r="B697" s="71"/>
      <c r="C697" s="71"/>
      <c r="D697" s="97"/>
      <c r="E697" s="71"/>
      <c r="F697" s="129"/>
      <c r="H697" s="90"/>
    </row>
    <row r="698" spans="1:8" s="8" customFormat="1" ht="12.75">
      <c r="A698" s="71"/>
      <c r="B698" s="71"/>
      <c r="C698" s="71"/>
      <c r="D698" s="97"/>
      <c r="E698" s="71"/>
      <c r="F698" s="129"/>
      <c r="H698" s="90"/>
    </row>
    <row r="699" spans="1:8" s="8" customFormat="1" ht="12.75">
      <c r="A699" s="71"/>
      <c r="B699" s="71"/>
      <c r="C699" s="71"/>
      <c r="D699" s="97"/>
      <c r="E699" s="71"/>
      <c r="F699" s="129"/>
      <c r="H699" s="90"/>
    </row>
    <row r="700" spans="1:8" s="8" customFormat="1" ht="12.75">
      <c r="A700" s="71"/>
      <c r="B700" s="71"/>
      <c r="C700" s="71"/>
      <c r="D700" s="97"/>
      <c r="E700" s="71"/>
      <c r="F700" s="129"/>
      <c r="H700" s="90"/>
    </row>
    <row r="701" spans="1:8" s="8" customFormat="1" ht="12.75">
      <c r="A701" s="71"/>
      <c r="B701" s="71"/>
      <c r="C701" s="71"/>
      <c r="D701" s="97"/>
      <c r="E701" s="71"/>
      <c r="F701" s="129"/>
      <c r="H701" s="90"/>
    </row>
    <row r="702" spans="1:8" s="8" customFormat="1" ht="12.75">
      <c r="A702" s="71"/>
      <c r="B702" s="71"/>
      <c r="C702" s="71"/>
      <c r="D702" s="97"/>
      <c r="E702" s="71"/>
      <c r="F702" s="129"/>
      <c r="H702" s="90"/>
    </row>
    <row r="703" spans="1:8" s="8" customFormat="1" ht="12.75">
      <c r="A703" s="71"/>
      <c r="B703" s="71"/>
      <c r="C703" s="71"/>
      <c r="D703" s="97"/>
      <c r="E703" s="71"/>
      <c r="F703" s="129"/>
      <c r="H703" s="90"/>
    </row>
    <row r="704" spans="1:8" s="8" customFormat="1" ht="12.75">
      <c r="A704" s="71"/>
      <c r="B704" s="71"/>
      <c r="C704" s="71"/>
      <c r="D704" s="97"/>
      <c r="E704" s="71"/>
      <c r="F704" s="129"/>
      <c r="H704" s="90"/>
    </row>
    <row r="705" spans="1:8" s="8" customFormat="1" ht="12.75">
      <c r="A705" s="71"/>
      <c r="B705" s="71"/>
      <c r="C705" s="71"/>
      <c r="D705" s="97"/>
      <c r="E705" s="71"/>
      <c r="F705" s="129"/>
      <c r="H705" s="90"/>
    </row>
    <row r="706" spans="1:8" s="8" customFormat="1" ht="12.75">
      <c r="A706" s="71"/>
      <c r="B706" s="71"/>
      <c r="C706" s="71"/>
      <c r="D706" s="97"/>
      <c r="E706" s="71"/>
      <c r="F706" s="129"/>
      <c r="H706" s="90"/>
    </row>
    <row r="707" spans="1:8" s="8" customFormat="1" ht="12.75">
      <c r="A707" s="71"/>
      <c r="B707" s="71"/>
      <c r="C707" s="71"/>
      <c r="D707" s="97"/>
      <c r="E707" s="71"/>
      <c r="F707" s="129"/>
      <c r="H707" s="90"/>
    </row>
    <row r="708" spans="1:8" s="8" customFormat="1" ht="12.75">
      <c r="A708" s="71"/>
      <c r="B708" s="71"/>
      <c r="C708" s="71"/>
      <c r="D708" s="97"/>
      <c r="E708" s="71"/>
      <c r="F708" s="129"/>
      <c r="H708" s="90"/>
    </row>
    <row r="709" spans="1:8" s="8" customFormat="1" ht="12.75">
      <c r="A709" s="71"/>
      <c r="B709" s="71"/>
      <c r="C709" s="71"/>
      <c r="D709" s="97"/>
      <c r="E709" s="71"/>
      <c r="F709" s="129"/>
      <c r="H709" s="90"/>
    </row>
    <row r="710" spans="1:8" s="8" customFormat="1" ht="12.75">
      <c r="A710" s="71"/>
      <c r="B710" s="71"/>
      <c r="C710" s="71"/>
      <c r="D710" s="97"/>
      <c r="E710" s="71"/>
      <c r="F710" s="129"/>
      <c r="H710" s="90"/>
    </row>
    <row r="711" spans="1:8" s="8" customFormat="1" ht="12.75">
      <c r="A711" s="71"/>
      <c r="B711" s="71"/>
      <c r="C711" s="71"/>
      <c r="D711" s="97"/>
      <c r="E711" s="71"/>
      <c r="F711" s="129"/>
      <c r="H711" s="90"/>
    </row>
    <row r="712" spans="1:8" s="8" customFormat="1" ht="12.75">
      <c r="A712" s="71"/>
      <c r="B712" s="71"/>
      <c r="C712" s="71"/>
      <c r="D712" s="97"/>
      <c r="E712" s="71"/>
      <c r="F712" s="129"/>
      <c r="H712" s="90"/>
    </row>
    <row r="713" spans="1:8" s="8" customFormat="1" ht="12.75">
      <c r="A713" s="71"/>
      <c r="B713" s="71"/>
      <c r="C713" s="71"/>
      <c r="D713" s="97"/>
      <c r="E713" s="71"/>
      <c r="F713" s="129"/>
      <c r="H713" s="90"/>
    </row>
    <row r="714" spans="1:8" s="8" customFormat="1" ht="12.75">
      <c r="A714" s="71"/>
      <c r="B714" s="71"/>
      <c r="C714" s="71"/>
      <c r="D714" s="97"/>
      <c r="E714" s="71"/>
      <c r="F714" s="129"/>
      <c r="H714" s="90"/>
    </row>
    <row r="715" spans="1:8" s="8" customFormat="1" ht="12.75">
      <c r="A715" s="71"/>
      <c r="B715" s="71"/>
      <c r="C715" s="71"/>
      <c r="D715" s="97"/>
      <c r="E715" s="71"/>
      <c r="F715" s="129"/>
      <c r="H715" s="90"/>
    </row>
    <row r="716" spans="1:8" s="8" customFormat="1" ht="12.75">
      <c r="A716" s="71"/>
      <c r="B716" s="71"/>
      <c r="C716" s="71"/>
      <c r="D716" s="97"/>
      <c r="E716" s="71"/>
      <c r="F716" s="129"/>
      <c r="H716" s="90"/>
    </row>
    <row r="717" spans="1:8" s="8" customFormat="1" ht="12.75">
      <c r="A717" s="71"/>
      <c r="B717" s="71"/>
      <c r="C717" s="71"/>
      <c r="D717" s="97"/>
      <c r="E717" s="71"/>
      <c r="F717" s="129"/>
      <c r="H717" s="90"/>
    </row>
    <row r="718" spans="1:8" s="8" customFormat="1" ht="12.75">
      <c r="A718" s="71"/>
      <c r="B718" s="71"/>
      <c r="C718" s="71"/>
      <c r="D718" s="97"/>
      <c r="E718" s="71"/>
      <c r="F718" s="129"/>
      <c r="H718" s="90"/>
    </row>
    <row r="719" spans="1:8" s="8" customFormat="1" ht="12.75">
      <c r="A719" s="71"/>
      <c r="B719" s="71"/>
      <c r="C719" s="71"/>
      <c r="D719" s="97"/>
      <c r="E719" s="71"/>
      <c r="F719" s="129"/>
      <c r="H719" s="90"/>
    </row>
    <row r="720" spans="1:8" s="8" customFormat="1" ht="12.75">
      <c r="A720" s="71"/>
      <c r="B720" s="71"/>
      <c r="C720" s="71"/>
      <c r="D720" s="97"/>
      <c r="E720" s="71"/>
      <c r="F720" s="129"/>
      <c r="H720" s="90"/>
    </row>
    <row r="721" spans="1:8" s="8" customFormat="1" ht="12.75">
      <c r="A721" s="71"/>
      <c r="B721" s="71"/>
      <c r="C721" s="71"/>
      <c r="D721" s="97"/>
      <c r="E721" s="71"/>
      <c r="F721" s="129"/>
      <c r="H721" s="90"/>
    </row>
    <row r="722" spans="1:8" s="8" customFormat="1" ht="12.75">
      <c r="A722" s="71"/>
      <c r="B722" s="71"/>
      <c r="C722" s="71"/>
      <c r="D722" s="97"/>
      <c r="E722" s="71"/>
      <c r="F722" s="129"/>
      <c r="H722" s="90"/>
    </row>
    <row r="723" spans="1:8" s="8" customFormat="1" ht="12.75">
      <c r="A723" s="71"/>
      <c r="B723" s="71"/>
      <c r="C723" s="71"/>
      <c r="D723" s="97"/>
      <c r="E723" s="71"/>
      <c r="F723" s="129"/>
      <c r="H723" s="90"/>
    </row>
    <row r="724" spans="1:8" s="8" customFormat="1" ht="12.75">
      <c r="A724" s="71"/>
      <c r="B724" s="71"/>
      <c r="C724" s="71"/>
      <c r="D724" s="97"/>
      <c r="E724" s="71"/>
      <c r="F724" s="129"/>
      <c r="H724" s="90"/>
    </row>
    <row r="725" spans="1:8" s="8" customFormat="1" ht="12.75">
      <c r="A725" s="71"/>
      <c r="B725" s="71"/>
      <c r="C725" s="71"/>
      <c r="D725" s="97"/>
      <c r="E725" s="71"/>
      <c r="F725" s="129"/>
      <c r="H725" s="90"/>
    </row>
    <row r="726" spans="1:8" s="8" customFormat="1" ht="12.75">
      <c r="A726" s="71"/>
      <c r="B726" s="71"/>
      <c r="C726" s="71"/>
      <c r="D726" s="97"/>
      <c r="E726" s="71"/>
      <c r="F726" s="129"/>
      <c r="H726" s="90"/>
    </row>
    <row r="727" spans="1:8" s="8" customFormat="1" ht="12.75">
      <c r="A727" s="71"/>
      <c r="B727" s="71"/>
      <c r="C727" s="71"/>
      <c r="D727" s="97"/>
      <c r="E727" s="71"/>
      <c r="F727" s="129"/>
      <c r="H727" s="90"/>
    </row>
    <row r="728" spans="1:8" s="8" customFormat="1" ht="12.75">
      <c r="A728" s="71"/>
      <c r="B728" s="71"/>
      <c r="C728" s="71"/>
      <c r="D728" s="97"/>
      <c r="E728" s="71"/>
      <c r="F728" s="129"/>
      <c r="H728" s="90"/>
    </row>
    <row r="729" spans="1:8" s="8" customFormat="1" ht="12.75">
      <c r="A729" s="71"/>
      <c r="B729" s="71"/>
      <c r="C729" s="71"/>
      <c r="D729" s="97"/>
      <c r="E729" s="71"/>
      <c r="F729" s="129"/>
      <c r="H729" s="90"/>
    </row>
    <row r="730" spans="1:8" s="8" customFormat="1" ht="12.75">
      <c r="A730" s="71"/>
      <c r="B730" s="71"/>
      <c r="C730" s="71"/>
      <c r="D730" s="97"/>
      <c r="E730" s="71"/>
      <c r="F730" s="129"/>
      <c r="H730" s="90"/>
    </row>
    <row r="731" spans="1:8" s="8" customFormat="1" ht="12.75">
      <c r="A731" s="71"/>
      <c r="B731" s="71"/>
      <c r="C731" s="71"/>
      <c r="D731" s="97"/>
      <c r="E731" s="71"/>
      <c r="F731" s="129"/>
      <c r="H731" s="90"/>
    </row>
    <row r="732" spans="1:8" s="8" customFormat="1" ht="12.75">
      <c r="A732" s="71"/>
      <c r="B732" s="71"/>
      <c r="C732" s="71"/>
      <c r="D732" s="97"/>
      <c r="E732" s="71"/>
      <c r="F732" s="129"/>
      <c r="H732" s="90"/>
    </row>
    <row r="733" spans="1:8" s="8" customFormat="1" ht="12.75">
      <c r="A733" s="71"/>
      <c r="B733" s="71"/>
      <c r="C733" s="71"/>
      <c r="D733" s="97"/>
      <c r="E733" s="71"/>
      <c r="F733" s="129"/>
      <c r="H733" s="90"/>
    </row>
    <row r="734" spans="1:8" s="8" customFormat="1" ht="12.75">
      <c r="A734" s="71"/>
      <c r="B734" s="71"/>
      <c r="C734" s="71"/>
      <c r="D734" s="97"/>
      <c r="E734" s="71"/>
      <c r="F734" s="129"/>
      <c r="H734" s="90"/>
    </row>
    <row r="735" spans="1:8" s="8" customFormat="1" ht="12.75">
      <c r="A735" s="71"/>
      <c r="B735" s="71"/>
      <c r="C735" s="71"/>
      <c r="D735" s="97"/>
      <c r="E735" s="71"/>
      <c r="F735" s="129"/>
      <c r="H735" s="90"/>
    </row>
    <row r="736" spans="1:8" s="8" customFormat="1" ht="12.75">
      <c r="A736" s="71"/>
      <c r="B736" s="71"/>
      <c r="C736" s="71"/>
      <c r="D736" s="97"/>
      <c r="E736" s="71"/>
      <c r="F736" s="129"/>
      <c r="H736" s="90"/>
    </row>
    <row r="737" spans="1:8" s="8" customFormat="1" ht="12.75">
      <c r="A737" s="71"/>
      <c r="B737" s="71"/>
      <c r="C737" s="71"/>
      <c r="D737" s="97"/>
      <c r="E737" s="71"/>
      <c r="F737" s="129"/>
      <c r="H737" s="90"/>
    </row>
    <row r="738" spans="1:8" s="8" customFormat="1" ht="12.75">
      <c r="A738" s="71"/>
      <c r="B738" s="71"/>
      <c r="C738" s="71"/>
      <c r="D738" s="97"/>
      <c r="E738" s="71"/>
      <c r="F738" s="129"/>
      <c r="H738" s="90"/>
    </row>
    <row r="739" spans="1:8" s="8" customFormat="1" ht="12.75">
      <c r="A739" s="71"/>
      <c r="B739" s="71"/>
      <c r="C739" s="71"/>
      <c r="D739" s="97"/>
      <c r="E739" s="71"/>
      <c r="F739" s="129"/>
      <c r="H739" s="90"/>
    </row>
    <row r="740" spans="1:8" s="8" customFormat="1" ht="12.75">
      <c r="A740" s="71"/>
      <c r="B740" s="71"/>
      <c r="C740" s="71"/>
      <c r="D740" s="97"/>
      <c r="E740" s="71"/>
      <c r="F740" s="129"/>
      <c r="H740" s="90"/>
    </row>
    <row r="741" spans="1:8" s="8" customFormat="1" ht="12.75">
      <c r="A741" s="71"/>
      <c r="B741" s="71"/>
      <c r="C741" s="71"/>
      <c r="D741" s="97"/>
      <c r="E741" s="71"/>
      <c r="F741" s="129"/>
      <c r="H741" s="90"/>
    </row>
    <row r="742" spans="1:8" s="8" customFormat="1" ht="12.75">
      <c r="A742" s="71"/>
      <c r="B742" s="71"/>
      <c r="C742" s="71"/>
      <c r="D742" s="97"/>
      <c r="E742" s="71"/>
      <c r="F742" s="129"/>
      <c r="H742" s="90"/>
    </row>
    <row r="743" spans="1:8" s="8" customFormat="1" ht="12.75">
      <c r="A743" s="71"/>
      <c r="B743" s="71"/>
      <c r="C743" s="71"/>
      <c r="D743" s="97"/>
      <c r="E743" s="71"/>
      <c r="F743" s="129"/>
      <c r="H743" s="90"/>
    </row>
    <row r="744" spans="1:8" s="8" customFormat="1" ht="12.75">
      <c r="A744" s="71"/>
      <c r="B744" s="71"/>
      <c r="C744" s="71"/>
      <c r="D744" s="97"/>
      <c r="E744" s="71"/>
      <c r="F744" s="129"/>
      <c r="H744" s="90"/>
    </row>
    <row r="745" spans="1:8" s="8" customFormat="1" ht="12.75">
      <c r="A745" s="71"/>
      <c r="B745" s="71"/>
      <c r="C745" s="71"/>
      <c r="D745" s="97"/>
      <c r="E745" s="71"/>
      <c r="F745" s="129"/>
      <c r="H745" s="90"/>
    </row>
    <row r="746" spans="1:8" s="8" customFormat="1" ht="12.75">
      <c r="A746" s="71"/>
      <c r="B746" s="71"/>
      <c r="C746" s="71"/>
      <c r="D746" s="97"/>
      <c r="E746" s="71"/>
      <c r="F746" s="129"/>
      <c r="H746" s="90"/>
    </row>
    <row r="747" spans="1:8" s="8" customFormat="1" ht="12.75">
      <c r="A747" s="71"/>
      <c r="B747" s="71"/>
      <c r="C747" s="71"/>
      <c r="D747" s="97"/>
      <c r="E747" s="71"/>
      <c r="F747" s="129"/>
      <c r="H747" s="90"/>
    </row>
    <row r="748" spans="1:8" s="8" customFormat="1" ht="12.75">
      <c r="A748" s="71"/>
      <c r="B748" s="71"/>
      <c r="C748" s="71"/>
      <c r="D748" s="97"/>
      <c r="E748" s="71"/>
      <c r="F748" s="129"/>
      <c r="H748" s="90"/>
    </row>
    <row r="749" spans="1:8" s="8" customFormat="1" ht="12.75">
      <c r="A749" s="71"/>
      <c r="B749" s="71"/>
      <c r="C749" s="71"/>
      <c r="D749" s="97"/>
      <c r="E749" s="71"/>
      <c r="F749" s="129"/>
      <c r="H749" s="90"/>
    </row>
    <row r="750" spans="1:8" s="8" customFormat="1" ht="12.75">
      <c r="A750" s="71"/>
      <c r="B750" s="71"/>
      <c r="C750" s="71"/>
      <c r="D750" s="97"/>
      <c r="E750" s="71"/>
      <c r="F750" s="129"/>
      <c r="H750" s="90"/>
    </row>
    <row r="751" spans="1:8" s="8" customFormat="1" ht="12.75">
      <c r="A751" s="71"/>
      <c r="B751" s="71"/>
      <c r="C751" s="71"/>
      <c r="D751" s="97"/>
      <c r="E751" s="71"/>
      <c r="F751" s="129"/>
      <c r="H751" s="90"/>
    </row>
    <row r="752" spans="1:8" s="8" customFormat="1" ht="12.75">
      <c r="A752" s="71"/>
      <c r="B752" s="71"/>
      <c r="C752" s="71"/>
      <c r="D752" s="97"/>
      <c r="E752" s="71"/>
      <c r="F752" s="129"/>
      <c r="H752" s="90"/>
    </row>
    <row r="753" spans="1:8" s="8" customFormat="1" ht="12.75">
      <c r="A753" s="71"/>
      <c r="B753" s="71"/>
      <c r="C753" s="71"/>
      <c r="D753" s="97"/>
      <c r="E753" s="71"/>
      <c r="F753" s="129"/>
      <c r="H753" s="90"/>
    </row>
    <row r="754" spans="1:8" s="8" customFormat="1" ht="12.75">
      <c r="A754" s="71"/>
      <c r="B754" s="71"/>
      <c r="C754" s="71"/>
      <c r="D754" s="97"/>
      <c r="E754" s="71"/>
      <c r="F754" s="129"/>
      <c r="H754" s="90"/>
    </row>
    <row r="755" spans="1:8" s="8" customFormat="1" ht="12.75">
      <c r="A755" s="71"/>
      <c r="B755" s="71"/>
      <c r="C755" s="71"/>
      <c r="D755" s="97"/>
      <c r="E755" s="71"/>
      <c r="F755" s="129"/>
      <c r="H755" s="90"/>
    </row>
    <row r="756" spans="1:8" s="8" customFormat="1" ht="12.75">
      <c r="A756" s="71"/>
      <c r="B756" s="71"/>
      <c r="C756" s="71"/>
      <c r="D756" s="97"/>
      <c r="E756" s="71"/>
      <c r="F756" s="129"/>
      <c r="H756" s="90"/>
    </row>
    <row r="757" spans="1:8" s="8" customFormat="1" ht="12.75">
      <c r="A757" s="71"/>
      <c r="B757" s="71"/>
      <c r="C757" s="71"/>
      <c r="D757" s="97"/>
      <c r="E757" s="71"/>
      <c r="F757" s="129"/>
      <c r="H757" s="90"/>
    </row>
    <row r="758" spans="1:8" s="8" customFormat="1" ht="12.75">
      <c r="A758" s="71"/>
      <c r="B758" s="71"/>
      <c r="C758" s="71"/>
      <c r="D758" s="97"/>
      <c r="E758" s="71"/>
      <c r="F758" s="129"/>
      <c r="H758" s="90"/>
    </row>
    <row r="759" spans="1:8" s="8" customFormat="1" ht="12.75">
      <c r="A759" s="71"/>
      <c r="B759" s="71"/>
      <c r="C759" s="71"/>
      <c r="D759" s="97"/>
      <c r="E759" s="71"/>
      <c r="F759" s="129"/>
      <c r="H759" s="90"/>
    </row>
    <row r="760" spans="1:8" s="8" customFormat="1" ht="12.75">
      <c r="A760" s="71"/>
      <c r="B760" s="71"/>
      <c r="C760" s="71"/>
      <c r="D760" s="97"/>
      <c r="E760" s="71"/>
      <c r="F760" s="129"/>
      <c r="H760" s="90"/>
    </row>
    <row r="761" spans="1:8" s="8" customFormat="1" ht="12.75">
      <c r="A761" s="71"/>
      <c r="B761" s="71"/>
      <c r="C761" s="71"/>
      <c r="D761" s="97"/>
      <c r="E761" s="71"/>
      <c r="F761" s="129"/>
      <c r="H761" s="90"/>
    </row>
    <row r="762" spans="1:8" s="8" customFormat="1" ht="12.75">
      <c r="A762" s="71"/>
      <c r="B762" s="71"/>
      <c r="C762" s="71"/>
      <c r="D762" s="97"/>
      <c r="E762" s="71"/>
      <c r="F762" s="129"/>
      <c r="H762" s="90"/>
    </row>
    <row r="763" spans="1:8" s="8" customFormat="1" ht="12.75">
      <c r="A763" s="71"/>
      <c r="B763" s="71"/>
      <c r="C763" s="71"/>
      <c r="D763" s="97"/>
      <c r="E763" s="71"/>
      <c r="F763" s="129"/>
      <c r="H763" s="90"/>
    </row>
    <row r="764" spans="1:8" s="8" customFormat="1" ht="12.75">
      <c r="A764" s="71"/>
      <c r="B764" s="71"/>
      <c r="C764" s="71"/>
      <c r="D764" s="97"/>
      <c r="E764" s="71"/>
      <c r="F764" s="129"/>
      <c r="H764" s="90"/>
    </row>
    <row r="765" spans="1:8" s="8" customFormat="1" ht="12.75">
      <c r="A765" s="71"/>
      <c r="B765" s="71"/>
      <c r="C765" s="71"/>
      <c r="D765" s="97"/>
      <c r="E765" s="71"/>
      <c r="F765" s="129"/>
      <c r="H765" s="90"/>
    </row>
    <row r="766" spans="1:8" s="8" customFormat="1" ht="12.75">
      <c r="A766" s="71"/>
      <c r="B766" s="71"/>
      <c r="C766" s="71"/>
      <c r="D766" s="97"/>
      <c r="E766" s="71"/>
      <c r="F766" s="129"/>
      <c r="H766" s="90"/>
    </row>
    <row r="767" spans="1:8" s="8" customFormat="1" ht="12.75">
      <c r="A767" s="71"/>
      <c r="B767" s="71"/>
      <c r="C767" s="71"/>
      <c r="D767" s="97"/>
      <c r="E767" s="71"/>
      <c r="F767" s="129"/>
      <c r="H767" s="90"/>
    </row>
    <row r="768" spans="1:8" s="8" customFormat="1" ht="12.75">
      <c r="A768" s="71"/>
      <c r="B768" s="71"/>
      <c r="C768" s="71"/>
      <c r="D768" s="97"/>
      <c r="E768" s="71"/>
      <c r="F768" s="129"/>
      <c r="H768" s="90"/>
    </row>
    <row r="769" spans="1:8" s="8" customFormat="1" ht="12.75">
      <c r="A769" s="71"/>
      <c r="B769" s="71"/>
      <c r="C769" s="71"/>
      <c r="D769" s="97"/>
      <c r="E769" s="71"/>
      <c r="F769" s="129"/>
      <c r="H769" s="90"/>
    </row>
    <row r="770" spans="1:8" s="8" customFormat="1" ht="12.75">
      <c r="A770" s="71"/>
      <c r="B770" s="71"/>
      <c r="C770" s="71"/>
      <c r="D770" s="97"/>
      <c r="E770" s="71"/>
      <c r="F770" s="129"/>
      <c r="H770" s="90"/>
    </row>
    <row r="771" spans="1:8" s="8" customFormat="1" ht="12.75">
      <c r="A771" s="71"/>
      <c r="B771" s="71"/>
      <c r="C771" s="71"/>
      <c r="D771" s="97"/>
      <c r="E771" s="71"/>
      <c r="F771" s="129"/>
      <c r="H771" s="90"/>
    </row>
    <row r="772" spans="1:8" s="8" customFormat="1" ht="12.75">
      <c r="A772" s="71"/>
      <c r="B772" s="71"/>
      <c r="C772" s="71"/>
      <c r="D772" s="97"/>
      <c r="E772" s="71"/>
      <c r="F772" s="129"/>
      <c r="H772" s="90"/>
    </row>
    <row r="773" spans="1:8" s="8" customFormat="1" ht="12.75">
      <c r="A773" s="71"/>
      <c r="B773" s="71"/>
      <c r="C773" s="71"/>
      <c r="D773" s="97"/>
      <c r="E773" s="71"/>
      <c r="F773" s="129"/>
      <c r="H773" s="90"/>
    </row>
    <row r="774" spans="1:8" s="8" customFormat="1" ht="12.75">
      <c r="A774" s="71"/>
      <c r="B774" s="71"/>
      <c r="C774" s="71"/>
      <c r="D774" s="97"/>
      <c r="E774" s="71"/>
      <c r="F774" s="129"/>
      <c r="H774" s="90"/>
    </row>
    <row r="775" spans="1:8" s="8" customFormat="1" ht="12.75">
      <c r="A775" s="71"/>
      <c r="B775" s="71"/>
      <c r="C775" s="71"/>
      <c r="D775" s="97"/>
      <c r="E775" s="71"/>
      <c r="F775" s="129"/>
      <c r="H775" s="90"/>
    </row>
    <row r="776" spans="1:8" s="8" customFormat="1" ht="12.75">
      <c r="A776" s="71"/>
      <c r="B776" s="71"/>
      <c r="C776" s="71"/>
      <c r="D776" s="97"/>
      <c r="E776" s="71"/>
      <c r="F776" s="129"/>
      <c r="H776" s="90"/>
    </row>
    <row r="777" spans="1:8" s="8" customFormat="1" ht="12.75">
      <c r="A777" s="71"/>
      <c r="B777" s="71"/>
      <c r="C777" s="71"/>
      <c r="D777" s="97"/>
      <c r="E777" s="71"/>
      <c r="F777" s="129"/>
      <c r="H777" s="90"/>
    </row>
    <row r="778" spans="1:8" s="8" customFormat="1" ht="12.75">
      <c r="A778" s="71"/>
      <c r="B778" s="71"/>
      <c r="C778" s="71"/>
      <c r="D778" s="97"/>
      <c r="E778" s="71"/>
      <c r="F778" s="129"/>
      <c r="H778" s="90"/>
    </row>
    <row r="779" spans="1:8" s="8" customFormat="1" ht="12.75">
      <c r="A779" s="71"/>
      <c r="B779" s="71"/>
      <c r="C779" s="71"/>
      <c r="D779" s="97"/>
      <c r="E779" s="71"/>
      <c r="F779" s="129"/>
      <c r="H779" s="90"/>
    </row>
    <row r="780" spans="1:8" s="8" customFormat="1" ht="12.75">
      <c r="A780" s="71"/>
      <c r="B780" s="71"/>
      <c r="C780" s="71"/>
      <c r="D780" s="97"/>
      <c r="E780" s="71"/>
      <c r="F780" s="129"/>
      <c r="H780" s="90"/>
    </row>
    <row r="781" spans="1:8" s="8" customFormat="1" ht="12.75">
      <c r="A781" s="71"/>
      <c r="B781" s="71"/>
      <c r="C781" s="71"/>
      <c r="D781" s="97"/>
      <c r="E781" s="71"/>
      <c r="F781" s="129"/>
      <c r="H781" s="90"/>
    </row>
    <row r="782" spans="1:8" s="8" customFormat="1" ht="12.75">
      <c r="A782" s="71"/>
      <c r="B782" s="71"/>
      <c r="C782" s="71"/>
      <c r="D782" s="97"/>
      <c r="E782" s="71"/>
      <c r="F782" s="129"/>
      <c r="H782" s="90"/>
    </row>
    <row r="783" spans="1:8" s="8" customFormat="1" ht="12.75">
      <c r="A783" s="71"/>
      <c r="B783" s="71"/>
      <c r="C783" s="71"/>
      <c r="D783" s="97"/>
      <c r="E783" s="71"/>
      <c r="F783" s="129"/>
      <c r="H783" s="90"/>
    </row>
    <row r="784" spans="1:8" s="8" customFormat="1" ht="12.75">
      <c r="A784" s="71"/>
      <c r="B784" s="71"/>
      <c r="C784" s="71"/>
      <c r="D784" s="97"/>
      <c r="E784" s="71"/>
      <c r="F784" s="129"/>
      <c r="H784" s="90"/>
    </row>
    <row r="785" spans="1:8" s="8" customFormat="1" ht="12.75">
      <c r="A785" s="71"/>
      <c r="B785" s="71"/>
      <c r="C785" s="71"/>
      <c r="D785" s="97"/>
      <c r="E785" s="71"/>
      <c r="F785" s="129"/>
      <c r="H785" s="90"/>
    </row>
    <row r="786" spans="1:8" s="8" customFormat="1" ht="12.75">
      <c r="A786" s="71"/>
      <c r="B786" s="71"/>
      <c r="C786" s="71"/>
      <c r="D786" s="97"/>
      <c r="E786" s="71"/>
      <c r="F786" s="129"/>
      <c r="H786" s="90"/>
    </row>
    <row r="787" spans="1:8" s="8" customFormat="1" ht="12.75">
      <c r="A787" s="71"/>
      <c r="B787" s="71"/>
      <c r="C787" s="71"/>
      <c r="D787" s="97"/>
      <c r="E787" s="71"/>
      <c r="F787" s="129"/>
      <c r="H787" s="90"/>
    </row>
    <row r="788" spans="1:8" s="8" customFormat="1" ht="12.75">
      <c r="A788" s="71"/>
      <c r="B788" s="71"/>
      <c r="C788" s="71"/>
      <c r="D788" s="97"/>
      <c r="E788" s="71"/>
      <c r="F788" s="129"/>
      <c r="H788" s="90"/>
    </row>
    <row r="789" spans="1:8" s="8" customFormat="1" ht="12.75">
      <c r="A789" s="71"/>
      <c r="B789" s="71"/>
      <c r="C789" s="71"/>
      <c r="D789" s="97"/>
      <c r="E789" s="71"/>
      <c r="F789" s="129"/>
      <c r="H789" s="90"/>
    </row>
    <row r="790" spans="1:8" s="8" customFormat="1" ht="12.75">
      <c r="A790" s="71"/>
      <c r="B790" s="71"/>
      <c r="C790" s="71"/>
      <c r="D790" s="97"/>
      <c r="E790" s="71"/>
      <c r="F790" s="129"/>
      <c r="H790" s="90"/>
    </row>
    <row r="791" spans="1:8" s="8" customFormat="1" ht="12.75">
      <c r="A791" s="71"/>
      <c r="B791" s="71"/>
      <c r="C791" s="71"/>
      <c r="D791" s="97"/>
      <c r="E791" s="71"/>
      <c r="F791" s="129"/>
      <c r="H791" s="90"/>
    </row>
    <row r="792" spans="1:8" s="8" customFormat="1" ht="12.75">
      <c r="A792" s="71"/>
      <c r="B792" s="71"/>
      <c r="C792" s="71"/>
      <c r="D792" s="97"/>
      <c r="E792" s="71"/>
      <c r="F792" s="129"/>
      <c r="H792" s="90"/>
    </row>
    <row r="793" spans="1:8" s="8" customFormat="1" ht="12.75">
      <c r="A793" s="71"/>
      <c r="B793" s="71"/>
      <c r="C793" s="71"/>
      <c r="D793" s="97"/>
      <c r="E793" s="71"/>
      <c r="F793" s="129"/>
      <c r="H793" s="90"/>
    </row>
    <row r="794" spans="1:8" s="8" customFormat="1" ht="12.75">
      <c r="A794" s="71"/>
      <c r="B794" s="71"/>
      <c r="C794" s="71"/>
      <c r="D794" s="97"/>
      <c r="E794" s="71"/>
      <c r="F794" s="129"/>
      <c r="H794" s="90"/>
    </row>
    <row r="795" spans="1:8" s="8" customFormat="1" ht="12.75">
      <c r="A795" s="71"/>
      <c r="B795" s="71"/>
      <c r="C795" s="71"/>
      <c r="D795" s="97"/>
      <c r="E795" s="71"/>
      <c r="F795" s="129"/>
      <c r="H795" s="90"/>
    </row>
    <row r="796" spans="1:8" s="8" customFormat="1" ht="12.75">
      <c r="A796" s="71"/>
      <c r="B796" s="71"/>
      <c r="C796" s="71"/>
      <c r="D796" s="97"/>
      <c r="E796" s="71"/>
      <c r="F796" s="129"/>
      <c r="H796" s="90"/>
    </row>
    <row r="797" spans="1:8" s="8" customFormat="1" ht="12.75">
      <c r="A797" s="71"/>
      <c r="B797" s="71"/>
      <c r="C797" s="71"/>
      <c r="D797" s="97"/>
      <c r="E797" s="71"/>
      <c r="F797" s="129"/>
      <c r="H797" s="90"/>
    </row>
    <row r="798" spans="1:8" s="8" customFormat="1" ht="12.75">
      <c r="A798" s="71"/>
      <c r="B798" s="71"/>
      <c r="C798" s="71"/>
      <c r="D798" s="97"/>
      <c r="E798" s="71"/>
      <c r="F798" s="129"/>
      <c r="H798" s="90"/>
    </row>
    <row r="799" spans="1:8" s="8" customFormat="1" ht="12.75">
      <c r="A799" s="71"/>
      <c r="B799" s="71"/>
      <c r="C799" s="71"/>
      <c r="D799" s="97"/>
      <c r="E799" s="71"/>
      <c r="F799" s="129"/>
      <c r="H799" s="90"/>
    </row>
    <row r="800" spans="1:8" s="8" customFormat="1" ht="12.75">
      <c r="A800" s="71"/>
      <c r="B800" s="71"/>
      <c r="C800" s="71"/>
      <c r="D800" s="97"/>
      <c r="E800" s="71"/>
      <c r="F800" s="129"/>
      <c r="H800" s="90"/>
    </row>
    <row r="801" spans="1:8" s="8" customFormat="1" ht="12.75">
      <c r="A801" s="71"/>
      <c r="B801" s="71"/>
      <c r="C801" s="71"/>
      <c r="D801" s="97"/>
      <c r="E801" s="71"/>
      <c r="F801" s="129"/>
      <c r="H801" s="90"/>
    </row>
    <row r="802" spans="1:8" s="8" customFormat="1" ht="12.75">
      <c r="A802" s="71"/>
      <c r="B802" s="71"/>
      <c r="C802" s="71"/>
      <c r="D802" s="97"/>
      <c r="E802" s="71"/>
      <c r="F802" s="129"/>
      <c r="H802" s="90"/>
    </row>
    <row r="803" spans="1:8" s="8" customFormat="1" ht="12.75">
      <c r="A803" s="71"/>
      <c r="B803" s="71"/>
      <c r="C803" s="71"/>
      <c r="D803" s="97"/>
      <c r="E803" s="71"/>
      <c r="F803" s="129"/>
      <c r="H803" s="90"/>
    </row>
    <row r="804" spans="1:8" s="8" customFormat="1" ht="12.75">
      <c r="A804" s="71"/>
      <c r="B804" s="71"/>
      <c r="C804" s="71"/>
      <c r="D804" s="97"/>
      <c r="E804" s="71"/>
      <c r="F804" s="129"/>
      <c r="H804" s="90"/>
    </row>
    <row r="805" spans="1:8" s="8" customFormat="1" ht="12.75">
      <c r="A805" s="71"/>
      <c r="B805" s="71"/>
      <c r="C805" s="71"/>
      <c r="D805" s="97"/>
      <c r="E805" s="71"/>
      <c r="F805" s="129"/>
      <c r="H805" s="90"/>
    </row>
    <row r="806" spans="1:8" s="8" customFormat="1" ht="12.75">
      <c r="A806" s="71"/>
      <c r="B806" s="71"/>
      <c r="C806" s="71"/>
      <c r="D806" s="97"/>
      <c r="E806" s="71"/>
      <c r="F806" s="129"/>
      <c r="H806" s="90"/>
    </row>
    <row r="807" spans="1:8" s="8" customFormat="1" ht="12.75">
      <c r="A807" s="71"/>
      <c r="B807" s="71"/>
      <c r="C807" s="71"/>
      <c r="D807" s="97"/>
      <c r="E807" s="71"/>
      <c r="F807" s="129"/>
      <c r="H807" s="90"/>
    </row>
    <row r="808" spans="1:8" s="8" customFormat="1" ht="12.75">
      <c r="A808" s="71"/>
      <c r="B808" s="71"/>
      <c r="C808" s="71"/>
      <c r="D808" s="97"/>
      <c r="E808" s="71"/>
      <c r="F808" s="129"/>
      <c r="H808" s="90"/>
    </row>
    <row r="809" spans="1:8" s="8" customFormat="1" ht="12.75">
      <c r="A809" s="71"/>
      <c r="B809" s="71"/>
      <c r="C809" s="71"/>
      <c r="D809" s="97"/>
      <c r="E809" s="71"/>
      <c r="F809" s="129"/>
      <c r="H809" s="90"/>
    </row>
    <row r="810" spans="1:8" s="8" customFormat="1" ht="12.75">
      <c r="A810" s="71"/>
      <c r="B810" s="71"/>
      <c r="C810" s="71"/>
      <c r="D810" s="97"/>
      <c r="E810" s="71"/>
      <c r="F810" s="129"/>
      <c r="H810" s="90"/>
    </row>
    <row r="811" spans="1:8" s="8" customFormat="1" ht="12.75">
      <c r="A811" s="71"/>
      <c r="B811" s="71"/>
      <c r="C811" s="71"/>
      <c r="D811" s="97"/>
      <c r="E811" s="71"/>
      <c r="F811" s="129"/>
      <c r="H811" s="90"/>
    </row>
    <row r="812" spans="1:8" s="8" customFormat="1" ht="12.75">
      <c r="A812" s="71"/>
      <c r="B812" s="71"/>
      <c r="C812" s="71"/>
      <c r="D812" s="97"/>
      <c r="E812" s="71"/>
      <c r="F812" s="129"/>
      <c r="H812" s="90"/>
    </row>
    <row r="813" spans="1:8" s="8" customFormat="1" ht="12.75">
      <c r="A813" s="71"/>
      <c r="B813" s="71"/>
      <c r="C813" s="71"/>
      <c r="D813" s="97"/>
      <c r="E813" s="71"/>
      <c r="F813" s="129"/>
      <c r="H813" s="90"/>
    </row>
    <row r="814" spans="1:8" s="8" customFormat="1" ht="12.75">
      <c r="A814" s="71"/>
      <c r="B814" s="71"/>
      <c r="C814" s="71"/>
      <c r="D814" s="97"/>
      <c r="E814" s="71"/>
      <c r="F814" s="129"/>
      <c r="H814" s="90"/>
    </row>
    <row r="815" spans="1:8" s="8" customFormat="1" ht="12.75">
      <c r="A815" s="71"/>
      <c r="B815" s="71"/>
      <c r="C815" s="71"/>
      <c r="D815" s="97"/>
      <c r="E815" s="71"/>
      <c r="F815" s="129"/>
      <c r="H815" s="90"/>
    </row>
    <row r="816" spans="1:8" s="8" customFormat="1" ht="12.75">
      <c r="A816" s="71"/>
      <c r="B816" s="71"/>
      <c r="C816" s="71"/>
      <c r="D816" s="97"/>
      <c r="E816" s="71"/>
      <c r="F816" s="129"/>
      <c r="H816" s="90"/>
    </row>
    <row r="817" spans="1:8" s="8" customFormat="1" ht="12.75">
      <c r="A817" s="71"/>
      <c r="B817" s="71"/>
      <c r="C817" s="71"/>
      <c r="D817" s="97"/>
      <c r="E817" s="71"/>
      <c r="F817" s="129"/>
      <c r="H817" s="90"/>
    </row>
    <row r="818" spans="1:8" s="8" customFormat="1" ht="12.75">
      <c r="A818" s="71"/>
      <c r="B818" s="71"/>
      <c r="C818" s="71"/>
      <c r="D818" s="97"/>
      <c r="E818" s="71"/>
      <c r="F818" s="129"/>
      <c r="H818" s="90"/>
    </row>
    <row r="819" spans="1:8" s="8" customFormat="1" ht="12.75">
      <c r="A819" s="71"/>
      <c r="B819" s="71"/>
      <c r="C819" s="71"/>
      <c r="D819" s="97"/>
      <c r="E819" s="71"/>
      <c r="F819" s="129"/>
      <c r="H819" s="90"/>
    </row>
    <row r="820" spans="1:8" s="8" customFormat="1" ht="12.75">
      <c r="A820" s="71"/>
      <c r="B820" s="71"/>
      <c r="C820" s="71"/>
      <c r="D820" s="97"/>
      <c r="E820" s="71"/>
      <c r="F820" s="129"/>
      <c r="H820" s="90"/>
    </row>
    <row r="821" spans="1:8" s="8" customFormat="1" ht="12.75">
      <c r="A821" s="71"/>
      <c r="B821" s="71"/>
      <c r="C821" s="71"/>
      <c r="D821" s="97"/>
      <c r="E821" s="71"/>
      <c r="F821" s="129"/>
      <c r="H821" s="90"/>
    </row>
    <row r="822" spans="1:8" s="8" customFormat="1" ht="12.75">
      <c r="A822" s="71"/>
      <c r="B822" s="71"/>
      <c r="C822" s="71"/>
      <c r="D822" s="97"/>
      <c r="E822" s="71"/>
      <c r="F822" s="129"/>
      <c r="H822" s="90"/>
    </row>
    <row r="823" spans="1:8" s="8" customFormat="1" ht="12.75">
      <c r="A823" s="71"/>
      <c r="B823" s="71"/>
      <c r="C823" s="71"/>
      <c r="D823" s="97"/>
      <c r="E823" s="71"/>
      <c r="F823" s="129"/>
      <c r="H823" s="90"/>
    </row>
    <row r="824" spans="1:8" s="8" customFormat="1" ht="12.75">
      <c r="A824" s="71"/>
      <c r="B824" s="71"/>
      <c r="C824" s="71"/>
      <c r="D824" s="97"/>
      <c r="E824" s="71"/>
      <c r="F824" s="129"/>
      <c r="H824" s="90"/>
    </row>
    <row r="825" spans="1:8" s="8" customFormat="1" ht="12.75">
      <c r="A825" s="71"/>
      <c r="B825" s="71"/>
      <c r="C825" s="71"/>
      <c r="D825" s="97"/>
      <c r="E825" s="71"/>
      <c r="F825" s="129"/>
      <c r="H825" s="90"/>
    </row>
    <row r="826" spans="1:8" s="8" customFormat="1" ht="12.75">
      <c r="A826" s="71"/>
      <c r="B826" s="71"/>
      <c r="C826" s="71"/>
      <c r="D826" s="97"/>
      <c r="E826" s="71"/>
      <c r="F826" s="129"/>
      <c r="H826" s="90"/>
    </row>
    <row r="827" spans="1:8" s="8" customFormat="1" ht="12.75">
      <c r="A827" s="71"/>
      <c r="B827" s="71"/>
      <c r="C827" s="71"/>
      <c r="D827" s="97"/>
      <c r="E827" s="71"/>
      <c r="F827" s="129"/>
      <c r="H827" s="90"/>
    </row>
    <row r="828" spans="1:8" s="8" customFormat="1" ht="12.75">
      <c r="A828" s="71"/>
      <c r="B828" s="71"/>
      <c r="C828" s="71"/>
      <c r="D828" s="97"/>
      <c r="E828" s="71"/>
      <c r="F828" s="129"/>
      <c r="H828" s="90"/>
    </row>
    <row r="829" spans="1:8" s="8" customFormat="1" ht="12.75">
      <c r="A829" s="71"/>
      <c r="B829" s="71"/>
      <c r="C829" s="71"/>
      <c r="D829" s="97"/>
      <c r="E829" s="71"/>
      <c r="F829" s="129"/>
      <c r="H829" s="90"/>
    </row>
    <row r="830" spans="1:8" s="8" customFormat="1" ht="12.75">
      <c r="A830" s="71"/>
      <c r="B830" s="71"/>
      <c r="C830" s="71"/>
      <c r="D830" s="97"/>
      <c r="E830" s="71"/>
      <c r="F830" s="129"/>
      <c r="H830" s="90"/>
    </row>
    <row r="831" spans="1:8" s="8" customFormat="1" ht="12.75">
      <c r="A831" s="71"/>
      <c r="B831" s="71"/>
      <c r="C831" s="71"/>
      <c r="D831" s="97"/>
      <c r="E831" s="71"/>
      <c r="F831" s="129"/>
      <c r="H831" s="90"/>
    </row>
    <row r="832" spans="1:8" s="8" customFormat="1" ht="12.75">
      <c r="A832" s="71"/>
      <c r="B832" s="71"/>
      <c r="C832" s="71"/>
      <c r="D832" s="97"/>
      <c r="E832" s="71"/>
      <c r="F832" s="129"/>
      <c r="H832" s="90"/>
    </row>
    <row r="833" spans="1:8" s="8" customFormat="1" ht="12.75">
      <c r="A833" s="71"/>
      <c r="B833" s="71"/>
      <c r="C833" s="71"/>
      <c r="D833" s="97"/>
      <c r="E833" s="71"/>
      <c r="F833" s="129"/>
      <c r="H833" s="90"/>
    </row>
    <row r="834" spans="1:8" s="8" customFormat="1" ht="12.75">
      <c r="A834" s="71"/>
      <c r="B834" s="71"/>
      <c r="C834" s="71"/>
      <c r="D834" s="97"/>
      <c r="E834" s="71"/>
      <c r="F834" s="129"/>
      <c r="H834" s="90"/>
    </row>
    <row r="835" spans="1:8" s="8" customFormat="1" ht="12.75">
      <c r="A835" s="71"/>
      <c r="B835" s="71"/>
      <c r="C835" s="71"/>
      <c r="D835" s="97"/>
      <c r="E835" s="71"/>
      <c r="F835" s="129"/>
      <c r="H835" s="90"/>
    </row>
    <row r="836" spans="1:8" s="8" customFormat="1" ht="12.75">
      <c r="A836" s="71"/>
      <c r="B836" s="71"/>
      <c r="C836" s="71"/>
      <c r="D836" s="97"/>
      <c r="E836" s="71"/>
      <c r="F836" s="129"/>
      <c r="H836" s="90"/>
    </row>
    <row r="837" spans="1:8" s="8" customFormat="1" ht="12.75">
      <c r="A837" s="71"/>
      <c r="B837" s="71"/>
      <c r="C837" s="71"/>
      <c r="D837" s="97"/>
      <c r="E837" s="71"/>
      <c r="F837" s="129"/>
      <c r="H837" s="90"/>
    </row>
    <row r="838" spans="1:8" s="8" customFormat="1" ht="12.75">
      <c r="A838" s="71"/>
      <c r="B838" s="71"/>
      <c r="C838" s="71"/>
      <c r="D838" s="97"/>
      <c r="E838" s="71"/>
      <c r="F838" s="129"/>
      <c r="H838" s="90"/>
    </row>
    <row r="839" spans="1:8" s="8" customFormat="1" ht="12.75">
      <c r="A839" s="71"/>
      <c r="B839" s="71"/>
      <c r="C839" s="71"/>
      <c r="D839" s="97"/>
      <c r="E839" s="71"/>
      <c r="F839" s="129"/>
      <c r="H839" s="90"/>
    </row>
    <row r="840" spans="1:8" s="8" customFormat="1" ht="12.75">
      <c r="A840" s="71"/>
      <c r="B840" s="71"/>
      <c r="C840" s="71"/>
      <c r="D840" s="97"/>
      <c r="E840" s="71"/>
      <c r="F840" s="129"/>
      <c r="H840" s="90"/>
    </row>
    <row r="841" spans="1:8" s="8" customFormat="1" ht="12.75">
      <c r="A841" s="71"/>
      <c r="B841" s="71"/>
      <c r="C841" s="71"/>
      <c r="D841" s="97"/>
      <c r="E841" s="71"/>
      <c r="F841" s="129"/>
      <c r="H841" s="90"/>
    </row>
    <row r="842" spans="1:8" s="8" customFormat="1" ht="12.75">
      <c r="A842" s="71"/>
      <c r="B842" s="71"/>
      <c r="C842" s="71"/>
      <c r="D842" s="97"/>
      <c r="E842" s="71"/>
      <c r="F842" s="129"/>
      <c r="H842" s="90"/>
    </row>
    <row r="843" spans="1:8" s="8" customFormat="1" ht="12.75">
      <c r="A843" s="71"/>
      <c r="B843" s="71"/>
      <c r="C843" s="71"/>
      <c r="D843" s="97"/>
      <c r="E843" s="71"/>
      <c r="F843" s="129"/>
      <c r="H843" s="90"/>
    </row>
    <row r="844" spans="1:8" s="8" customFormat="1" ht="12.75">
      <c r="A844" s="71"/>
      <c r="B844" s="71"/>
      <c r="C844" s="71"/>
      <c r="D844" s="97"/>
      <c r="E844" s="71"/>
      <c r="F844" s="129"/>
      <c r="H844" s="90"/>
    </row>
    <row r="845" spans="1:8" s="8" customFormat="1" ht="12.75">
      <c r="A845" s="71"/>
      <c r="B845" s="71"/>
      <c r="C845" s="71"/>
      <c r="D845" s="97"/>
      <c r="E845" s="71"/>
      <c r="F845" s="129"/>
      <c r="H845" s="90"/>
    </row>
    <row r="846" spans="1:8" s="8" customFormat="1" ht="12.75">
      <c r="A846" s="71"/>
      <c r="B846" s="71"/>
      <c r="C846" s="71"/>
      <c r="D846" s="97"/>
      <c r="E846" s="71"/>
      <c r="F846" s="129"/>
      <c r="H846" s="90"/>
    </row>
    <row r="847" spans="1:8" s="8" customFormat="1" ht="12.75">
      <c r="A847" s="71"/>
      <c r="B847" s="71"/>
      <c r="C847" s="71"/>
      <c r="D847" s="97"/>
      <c r="E847" s="71"/>
      <c r="F847" s="129"/>
      <c r="H847" s="90"/>
    </row>
    <row r="848" spans="1:8" s="8" customFormat="1" ht="12.75">
      <c r="A848" s="71"/>
      <c r="B848" s="71"/>
      <c r="C848" s="71"/>
      <c r="D848" s="97"/>
      <c r="E848" s="71"/>
      <c r="F848" s="129"/>
      <c r="H848" s="90"/>
    </row>
    <row r="849" spans="1:8" s="8" customFormat="1" ht="12.75">
      <c r="A849" s="71"/>
      <c r="B849" s="71"/>
      <c r="C849" s="71"/>
      <c r="D849" s="97"/>
      <c r="E849" s="71"/>
      <c r="F849" s="129"/>
      <c r="H849" s="90"/>
    </row>
    <row r="850" spans="1:8" s="8" customFormat="1" ht="12.75">
      <c r="A850" s="71"/>
      <c r="B850" s="71"/>
      <c r="C850" s="71"/>
      <c r="D850" s="97"/>
      <c r="E850" s="71"/>
      <c r="F850" s="129"/>
      <c r="H850" s="90"/>
    </row>
    <row r="851" spans="1:8" s="8" customFormat="1" ht="12.75">
      <c r="A851" s="71"/>
      <c r="B851" s="71"/>
      <c r="C851" s="71"/>
      <c r="D851" s="97"/>
      <c r="E851" s="71"/>
      <c r="F851" s="129"/>
      <c r="H851" s="90"/>
    </row>
    <row r="852" spans="1:8" s="8" customFormat="1" ht="12.75">
      <c r="A852" s="71"/>
      <c r="B852" s="71"/>
      <c r="C852" s="71"/>
      <c r="D852" s="97"/>
      <c r="E852" s="71"/>
      <c r="F852" s="129"/>
      <c r="H852" s="90"/>
    </row>
    <row r="853" spans="1:8" s="8" customFormat="1" ht="12.75">
      <c r="A853" s="71"/>
      <c r="B853" s="71"/>
      <c r="C853" s="71"/>
      <c r="D853" s="97"/>
      <c r="E853" s="71"/>
      <c r="F853" s="129"/>
      <c r="H853" s="90"/>
    </row>
    <row r="854" spans="1:8" s="8" customFormat="1" ht="12.75">
      <c r="A854" s="71"/>
      <c r="B854" s="71"/>
      <c r="C854" s="71"/>
      <c r="D854" s="97"/>
      <c r="E854" s="71"/>
      <c r="F854" s="129"/>
      <c r="H854" s="90"/>
    </row>
    <row r="855" spans="1:8" s="8" customFormat="1" ht="12.75">
      <c r="A855" s="71"/>
      <c r="B855" s="71"/>
      <c r="C855" s="71"/>
      <c r="D855" s="97"/>
      <c r="E855" s="71"/>
      <c r="F855" s="129"/>
      <c r="H855" s="90"/>
    </row>
    <row r="856" spans="1:8" s="8" customFormat="1" ht="12.75">
      <c r="A856" s="71"/>
      <c r="B856" s="71"/>
      <c r="C856" s="71"/>
      <c r="D856" s="97"/>
      <c r="E856" s="71"/>
      <c r="F856" s="129"/>
      <c r="H856" s="90"/>
    </row>
    <row r="857" spans="1:8" s="8" customFormat="1" ht="12.75">
      <c r="A857" s="71"/>
      <c r="B857" s="71"/>
      <c r="C857" s="71"/>
      <c r="D857" s="97"/>
      <c r="E857" s="71"/>
      <c r="F857" s="129"/>
      <c r="H857" s="90"/>
    </row>
    <row r="858" spans="1:8" s="8" customFormat="1" ht="12.75">
      <c r="A858" s="71"/>
      <c r="B858" s="71"/>
      <c r="C858" s="71"/>
      <c r="D858" s="97"/>
      <c r="E858" s="71"/>
      <c r="F858" s="129"/>
      <c r="H858" s="90"/>
    </row>
    <row r="859" spans="1:8" s="8" customFormat="1" ht="12.75">
      <c r="A859" s="71"/>
      <c r="B859" s="71"/>
      <c r="C859" s="71"/>
      <c r="D859" s="97"/>
      <c r="E859" s="71"/>
      <c r="F859" s="129"/>
      <c r="H859" s="90"/>
    </row>
    <row r="860" spans="1:8" s="8" customFormat="1" ht="12.75">
      <c r="A860" s="71"/>
      <c r="B860" s="71"/>
      <c r="C860" s="71"/>
      <c r="D860" s="97"/>
      <c r="E860" s="71"/>
      <c r="F860" s="129"/>
      <c r="H860" s="90"/>
    </row>
    <row r="861" spans="1:8" s="8" customFormat="1" ht="12.75">
      <c r="A861" s="71"/>
      <c r="B861" s="71"/>
      <c r="C861" s="71"/>
      <c r="D861" s="97"/>
      <c r="E861" s="71"/>
      <c r="F861" s="129"/>
      <c r="H861" s="90"/>
    </row>
    <row r="862" spans="1:8" s="8" customFormat="1" ht="12.75">
      <c r="A862" s="71"/>
      <c r="B862" s="71"/>
      <c r="C862" s="71"/>
      <c r="D862" s="97"/>
      <c r="E862" s="71"/>
      <c r="F862" s="129"/>
      <c r="H862" s="90"/>
    </row>
    <row r="863" spans="1:8" s="8" customFormat="1" ht="12.75">
      <c r="A863" s="71"/>
      <c r="B863" s="71"/>
      <c r="C863" s="71"/>
      <c r="D863" s="97"/>
      <c r="E863" s="71"/>
      <c r="F863" s="129"/>
      <c r="H863" s="90"/>
    </row>
    <row r="864" spans="1:8" s="8" customFormat="1" ht="12.75">
      <c r="A864" s="71"/>
      <c r="B864" s="71"/>
      <c r="C864" s="71"/>
      <c r="D864" s="97"/>
      <c r="E864" s="71"/>
      <c r="F864" s="129"/>
      <c r="H864" s="90"/>
    </row>
    <row r="865" spans="1:8" s="8" customFormat="1" ht="12.75">
      <c r="A865" s="71"/>
      <c r="B865" s="71"/>
      <c r="C865" s="71"/>
      <c r="D865" s="97"/>
      <c r="E865" s="71"/>
      <c r="F865" s="129"/>
      <c r="H865" s="90"/>
    </row>
    <row r="866" spans="1:8" s="8" customFormat="1" ht="12.75">
      <c r="A866" s="71"/>
      <c r="B866" s="71"/>
      <c r="C866" s="71"/>
      <c r="D866" s="97"/>
      <c r="E866" s="71"/>
      <c r="F866" s="129"/>
      <c r="H866" s="90"/>
    </row>
    <row r="867" spans="1:8" s="8" customFormat="1" ht="12.75">
      <c r="A867" s="71"/>
      <c r="B867" s="71"/>
      <c r="C867" s="71"/>
      <c r="D867" s="97"/>
      <c r="E867" s="71"/>
      <c r="F867" s="129"/>
      <c r="H867" s="90"/>
    </row>
    <row r="868" spans="1:8" s="8" customFormat="1" ht="12.75">
      <c r="A868" s="71"/>
      <c r="B868" s="71"/>
      <c r="C868" s="71"/>
      <c r="D868" s="97"/>
      <c r="E868" s="71"/>
      <c r="F868" s="129"/>
      <c r="H868" s="90"/>
    </row>
    <row r="869" spans="1:8" s="8" customFormat="1" ht="12.75">
      <c r="A869" s="71"/>
      <c r="B869" s="71"/>
      <c r="C869" s="71"/>
      <c r="D869" s="97"/>
      <c r="E869" s="71"/>
      <c r="F869" s="129"/>
      <c r="H869" s="90"/>
    </row>
    <row r="870" spans="1:8" s="8" customFormat="1" ht="12.75">
      <c r="A870" s="71"/>
      <c r="B870" s="71"/>
      <c r="C870" s="71"/>
      <c r="D870" s="97"/>
      <c r="E870" s="71"/>
      <c r="F870" s="129"/>
      <c r="H870" s="90"/>
    </row>
    <row r="871" spans="1:8" s="8" customFormat="1" ht="12.75">
      <c r="A871" s="71"/>
      <c r="B871" s="71"/>
      <c r="C871" s="71"/>
      <c r="D871" s="97"/>
      <c r="E871" s="71"/>
      <c r="F871" s="129"/>
      <c r="H871" s="90"/>
    </row>
    <row r="872" spans="1:8" s="8" customFormat="1" ht="12.75">
      <c r="A872" s="71"/>
      <c r="B872" s="71"/>
      <c r="C872" s="71"/>
      <c r="D872" s="97"/>
      <c r="E872" s="71"/>
      <c r="F872" s="129"/>
      <c r="H872" s="90"/>
    </row>
    <row r="873" spans="1:8" s="8" customFormat="1" ht="12.75">
      <c r="A873" s="71"/>
      <c r="B873" s="71"/>
      <c r="C873" s="71"/>
      <c r="D873" s="97"/>
      <c r="E873" s="71"/>
      <c r="F873" s="129"/>
      <c r="H873" s="90"/>
    </row>
    <row r="874" spans="1:8" s="8" customFormat="1" ht="12.75">
      <c r="A874" s="71"/>
      <c r="B874" s="71"/>
      <c r="C874" s="71"/>
      <c r="D874" s="97"/>
      <c r="E874" s="71"/>
      <c r="F874" s="129"/>
      <c r="H874" s="90"/>
    </row>
    <row r="875" spans="1:8" s="8" customFormat="1" ht="12.75">
      <c r="A875" s="71"/>
      <c r="B875" s="71"/>
      <c r="C875" s="71"/>
      <c r="D875" s="97"/>
      <c r="E875" s="71"/>
      <c r="F875" s="129"/>
      <c r="H875" s="90"/>
    </row>
    <row r="876" spans="1:8" s="8" customFormat="1" ht="12.75">
      <c r="A876" s="71"/>
      <c r="B876" s="71"/>
      <c r="C876" s="71"/>
      <c r="D876" s="97"/>
      <c r="E876" s="71"/>
      <c r="F876" s="129"/>
      <c r="H876" s="90"/>
    </row>
    <row r="877" spans="1:8" s="8" customFormat="1" ht="12.75">
      <c r="A877" s="71"/>
      <c r="B877" s="71"/>
      <c r="C877" s="71"/>
      <c r="D877" s="97"/>
      <c r="E877" s="71"/>
      <c r="F877" s="129"/>
      <c r="H877" s="90"/>
    </row>
    <row r="878" spans="1:8" s="8" customFormat="1" ht="12.75">
      <c r="A878" s="71"/>
      <c r="B878" s="71"/>
      <c r="C878" s="71"/>
      <c r="D878" s="97"/>
      <c r="E878" s="71"/>
      <c r="F878" s="129"/>
      <c r="H878" s="90"/>
    </row>
    <row r="879" spans="1:8" s="8" customFormat="1" ht="12.75">
      <c r="A879" s="71"/>
      <c r="B879" s="71"/>
      <c r="C879" s="71"/>
      <c r="D879" s="97"/>
      <c r="E879" s="71"/>
      <c r="F879" s="129"/>
      <c r="H879" s="90"/>
    </row>
    <row r="880" spans="1:8" s="8" customFormat="1" ht="12.75">
      <c r="A880" s="71"/>
      <c r="B880" s="71"/>
      <c r="C880" s="71"/>
      <c r="D880" s="97"/>
      <c r="E880" s="71"/>
      <c r="F880" s="129"/>
      <c r="H880" s="90"/>
    </row>
    <row r="881" spans="1:8" s="8" customFormat="1" ht="12.75">
      <c r="A881" s="71"/>
      <c r="B881" s="71"/>
      <c r="C881" s="71"/>
      <c r="D881" s="97"/>
      <c r="E881" s="71"/>
      <c r="F881" s="129"/>
      <c r="H881" s="90"/>
    </row>
    <row r="882" spans="1:8" s="8" customFormat="1" ht="12.75">
      <c r="A882" s="71"/>
      <c r="B882" s="71"/>
      <c r="C882" s="71"/>
      <c r="D882" s="97"/>
      <c r="E882" s="71"/>
      <c r="F882" s="129"/>
      <c r="H882" s="90"/>
    </row>
    <row r="883" spans="1:8" s="8" customFormat="1" ht="12.75">
      <c r="A883" s="71"/>
      <c r="B883" s="71"/>
      <c r="C883" s="71"/>
      <c r="D883" s="97"/>
      <c r="E883" s="71"/>
      <c r="F883" s="129"/>
      <c r="H883" s="90"/>
    </row>
    <row r="884" spans="1:8" s="8" customFormat="1" ht="12.75">
      <c r="A884" s="71"/>
      <c r="B884" s="71"/>
      <c r="C884" s="71"/>
      <c r="D884" s="97"/>
      <c r="E884" s="71"/>
      <c r="F884" s="129"/>
      <c r="H884" s="90"/>
    </row>
    <row r="885" spans="1:8" s="8" customFormat="1" ht="12.75">
      <c r="A885" s="71"/>
      <c r="B885" s="71"/>
      <c r="C885" s="71"/>
      <c r="D885" s="97"/>
      <c r="E885" s="71"/>
      <c r="F885" s="129"/>
      <c r="H885" s="90"/>
    </row>
    <row r="886" spans="1:8" s="8" customFormat="1" ht="12.75">
      <c r="A886" s="71"/>
      <c r="B886" s="71"/>
      <c r="C886" s="71"/>
      <c r="D886" s="97"/>
      <c r="E886" s="71"/>
      <c r="F886" s="129"/>
      <c r="H886" s="90"/>
    </row>
    <row r="887" spans="1:8" s="8" customFormat="1" ht="12.75">
      <c r="A887" s="71"/>
      <c r="B887" s="71"/>
      <c r="C887" s="71"/>
      <c r="D887" s="97"/>
      <c r="E887" s="71"/>
      <c r="F887" s="129"/>
      <c r="H887" s="90"/>
    </row>
    <row r="888" spans="1:8" s="8" customFormat="1" ht="12.75">
      <c r="A888" s="71"/>
      <c r="B888" s="71"/>
      <c r="C888" s="71"/>
      <c r="D888" s="97"/>
      <c r="E888" s="71"/>
      <c r="F888" s="129"/>
      <c r="H888" s="90"/>
    </row>
    <row r="889" spans="1:8" s="8" customFormat="1" ht="12.75">
      <c r="A889" s="71"/>
      <c r="B889" s="71"/>
      <c r="C889" s="71"/>
      <c r="D889" s="97"/>
      <c r="E889" s="71"/>
      <c r="F889" s="129"/>
      <c r="H889" s="90"/>
    </row>
    <row r="890" spans="1:8" s="8" customFormat="1" ht="12.75">
      <c r="A890" s="71"/>
      <c r="B890" s="71"/>
      <c r="C890" s="71"/>
      <c r="D890" s="97"/>
      <c r="E890" s="71"/>
      <c r="F890" s="129"/>
      <c r="H890" s="90"/>
    </row>
    <row r="891" spans="1:8" s="8" customFormat="1" ht="12.75">
      <c r="A891" s="71"/>
      <c r="B891" s="71"/>
      <c r="C891" s="71"/>
      <c r="D891" s="97"/>
      <c r="E891" s="71"/>
      <c r="F891" s="129"/>
      <c r="H891" s="90"/>
    </row>
    <row r="892" spans="1:8" s="8" customFormat="1" ht="12.75">
      <c r="A892" s="71"/>
      <c r="B892" s="71"/>
      <c r="C892" s="71"/>
      <c r="D892" s="97"/>
      <c r="E892" s="71"/>
      <c r="F892" s="129"/>
      <c r="H892" s="90"/>
    </row>
    <row r="893" spans="1:8" s="8" customFormat="1" ht="12.75">
      <c r="A893" s="71"/>
      <c r="B893" s="71"/>
      <c r="C893" s="71"/>
      <c r="D893" s="97"/>
      <c r="E893" s="71"/>
      <c r="F893" s="129"/>
      <c r="H893" s="90"/>
    </row>
    <row r="894" spans="1:8" s="8" customFormat="1" ht="12.75">
      <c r="A894" s="71"/>
      <c r="B894" s="71"/>
      <c r="C894" s="71"/>
      <c r="D894" s="97"/>
      <c r="E894" s="71"/>
      <c r="F894" s="129"/>
      <c r="H894" s="90"/>
    </row>
    <row r="895" spans="1:8" s="8" customFormat="1" ht="12.75">
      <c r="A895" s="71"/>
      <c r="B895" s="71"/>
      <c r="C895" s="71"/>
      <c r="D895" s="97"/>
      <c r="E895" s="71"/>
      <c r="F895" s="129"/>
      <c r="H895" s="90"/>
    </row>
    <row r="896" spans="1:8" s="8" customFormat="1" ht="12.75">
      <c r="A896" s="71"/>
      <c r="B896" s="71"/>
      <c r="C896" s="71"/>
      <c r="D896" s="97"/>
      <c r="E896" s="71"/>
      <c r="F896" s="129"/>
      <c r="H896" s="90"/>
    </row>
    <row r="897" spans="1:8" s="8" customFormat="1" ht="12.75">
      <c r="A897" s="71"/>
      <c r="B897" s="71"/>
      <c r="C897" s="71"/>
      <c r="D897" s="97"/>
      <c r="E897" s="71"/>
      <c r="F897" s="129"/>
      <c r="H897" s="90"/>
    </row>
    <row r="898" spans="1:8" s="8" customFormat="1" ht="12.75">
      <c r="A898" s="71"/>
      <c r="B898" s="71"/>
      <c r="C898" s="71"/>
      <c r="D898" s="97"/>
      <c r="E898" s="71"/>
      <c r="F898" s="129"/>
      <c r="H898" s="90"/>
    </row>
    <row r="899" spans="1:8" s="8" customFormat="1" ht="12.75">
      <c r="A899" s="71"/>
      <c r="B899" s="71"/>
      <c r="C899" s="71"/>
      <c r="D899" s="97"/>
      <c r="E899" s="71"/>
      <c r="F899" s="129"/>
      <c r="H899" s="90"/>
    </row>
    <row r="900" spans="1:8" s="8" customFormat="1" ht="12.75">
      <c r="A900" s="71"/>
      <c r="B900" s="71"/>
      <c r="C900" s="71"/>
      <c r="D900" s="97"/>
      <c r="E900" s="71"/>
      <c r="F900" s="129"/>
      <c r="H900" s="90"/>
    </row>
    <row r="901" spans="1:8" s="8" customFormat="1" ht="12.75">
      <c r="A901" s="71"/>
      <c r="B901" s="71"/>
      <c r="C901" s="71"/>
      <c r="D901" s="97"/>
      <c r="E901" s="71"/>
      <c r="F901" s="129"/>
      <c r="H901" s="90"/>
    </row>
    <row r="902" spans="1:8" s="8" customFormat="1" ht="12.75">
      <c r="A902" s="71"/>
      <c r="B902" s="71"/>
      <c r="C902" s="71"/>
      <c r="D902" s="97"/>
      <c r="E902" s="71"/>
      <c r="F902" s="129"/>
      <c r="H902" s="90"/>
    </row>
    <row r="903" spans="1:8" s="8" customFormat="1" ht="12.75">
      <c r="A903" s="71"/>
      <c r="B903" s="71"/>
      <c r="C903" s="71"/>
      <c r="D903" s="97"/>
      <c r="E903" s="71"/>
      <c r="F903" s="129"/>
      <c r="H903" s="90"/>
    </row>
    <row r="904" spans="1:8" s="8" customFormat="1" ht="12.75">
      <c r="A904" s="71"/>
      <c r="B904" s="71"/>
      <c r="C904" s="71"/>
      <c r="D904" s="97"/>
      <c r="E904" s="71"/>
      <c r="F904" s="129"/>
      <c r="H904" s="90"/>
    </row>
    <row r="905" spans="1:8" s="8" customFormat="1" ht="12.75">
      <c r="A905" s="71"/>
      <c r="B905" s="71"/>
      <c r="C905" s="71"/>
      <c r="D905" s="97"/>
      <c r="E905" s="71"/>
      <c r="F905" s="129"/>
      <c r="H905" s="90"/>
    </row>
    <row r="906" spans="1:8" s="8" customFormat="1" ht="12.75">
      <c r="A906" s="71"/>
      <c r="B906" s="71"/>
      <c r="C906" s="71"/>
      <c r="D906" s="97"/>
      <c r="E906" s="71"/>
      <c r="F906" s="129"/>
      <c r="H906" s="90"/>
    </row>
    <row r="907" spans="1:8" s="8" customFormat="1" ht="12.75">
      <c r="A907" s="71"/>
      <c r="B907" s="71"/>
      <c r="C907" s="71"/>
      <c r="D907" s="97"/>
      <c r="E907" s="71"/>
      <c r="F907" s="129"/>
      <c r="H907" s="90"/>
    </row>
    <row r="908" spans="1:8" s="8" customFormat="1" ht="12.75">
      <c r="A908" s="71"/>
      <c r="B908" s="71"/>
      <c r="C908" s="71"/>
      <c r="D908" s="97"/>
      <c r="E908" s="71"/>
      <c r="F908" s="129"/>
      <c r="H908" s="90"/>
    </row>
    <row r="909" spans="1:8" s="8" customFormat="1" ht="12.75">
      <c r="A909" s="71"/>
      <c r="B909" s="71"/>
      <c r="C909" s="71"/>
      <c r="D909" s="97"/>
      <c r="E909" s="71"/>
      <c r="F909" s="129"/>
      <c r="H909" s="90"/>
    </row>
    <row r="910" spans="1:8" s="8" customFormat="1" ht="12.75">
      <c r="A910" s="71"/>
      <c r="B910" s="71"/>
      <c r="C910" s="71"/>
      <c r="D910" s="97"/>
      <c r="E910" s="71"/>
      <c r="F910" s="129"/>
      <c r="H910" s="90"/>
    </row>
    <row r="911" spans="1:8" s="8" customFormat="1" ht="12.75">
      <c r="A911" s="71"/>
      <c r="B911" s="71"/>
      <c r="C911" s="71"/>
      <c r="D911" s="97"/>
      <c r="E911" s="71"/>
      <c r="F911" s="129"/>
      <c r="H911" s="90"/>
    </row>
    <row r="912" spans="1:8" s="8" customFormat="1" ht="12.75">
      <c r="A912" s="71"/>
      <c r="B912" s="71"/>
      <c r="C912" s="71"/>
      <c r="D912" s="97"/>
      <c r="E912" s="71"/>
      <c r="F912" s="129"/>
      <c r="H912" s="90"/>
    </row>
    <row r="913" spans="1:8" s="8" customFormat="1" ht="12.75">
      <c r="A913" s="71"/>
      <c r="B913" s="71"/>
      <c r="C913" s="71"/>
      <c r="D913" s="97"/>
      <c r="E913" s="71"/>
      <c r="F913" s="129"/>
      <c r="H913" s="90"/>
    </row>
    <row r="914" spans="1:8" s="8" customFormat="1" ht="12.75">
      <c r="A914" s="71"/>
      <c r="B914" s="71"/>
      <c r="C914" s="71"/>
      <c r="D914" s="97"/>
      <c r="E914" s="71"/>
      <c r="F914" s="129"/>
      <c r="H914" s="90"/>
    </row>
    <row r="915" spans="1:8" s="8" customFormat="1" ht="12.75">
      <c r="A915" s="71"/>
      <c r="B915" s="71"/>
      <c r="C915" s="71"/>
      <c r="D915" s="97"/>
      <c r="E915" s="71"/>
      <c r="F915" s="129"/>
      <c r="H915" s="90"/>
    </row>
    <row r="916" spans="1:8" s="8" customFormat="1" ht="12.75">
      <c r="A916" s="71"/>
      <c r="B916" s="71"/>
      <c r="C916" s="71"/>
      <c r="D916" s="97"/>
      <c r="E916" s="71"/>
      <c r="F916" s="129"/>
      <c r="H916" s="90"/>
    </row>
    <row r="917" spans="1:8" s="8" customFormat="1" ht="12.75">
      <c r="A917" s="71"/>
      <c r="B917" s="71"/>
      <c r="C917" s="71"/>
      <c r="D917" s="97"/>
      <c r="E917" s="71"/>
      <c r="F917" s="129"/>
      <c r="H917" s="90"/>
    </row>
    <row r="918" spans="1:8" s="8" customFormat="1" ht="12.75">
      <c r="A918" s="71"/>
      <c r="B918" s="71"/>
      <c r="C918" s="71"/>
      <c r="D918" s="97"/>
      <c r="E918" s="71"/>
      <c r="F918" s="129"/>
      <c r="H918" s="90"/>
    </row>
    <row r="919" spans="1:8" s="8" customFormat="1" ht="12.75">
      <c r="A919" s="71"/>
      <c r="B919" s="71"/>
      <c r="C919" s="71"/>
      <c r="D919" s="97"/>
      <c r="E919" s="71"/>
      <c r="F919" s="129"/>
      <c r="H919" s="90"/>
    </row>
    <row r="920" spans="1:8" s="8" customFormat="1" ht="12.75">
      <c r="A920" s="71"/>
      <c r="B920" s="71"/>
      <c r="C920" s="71"/>
      <c r="D920" s="97"/>
      <c r="E920" s="71"/>
      <c r="F920" s="129"/>
      <c r="H920" s="90"/>
    </row>
    <row r="921" spans="1:8" s="8" customFormat="1" ht="12.75">
      <c r="A921" s="71"/>
      <c r="B921" s="71"/>
      <c r="C921" s="71"/>
      <c r="D921" s="97"/>
      <c r="E921" s="71"/>
      <c r="F921" s="129"/>
      <c r="H921" s="90"/>
    </row>
    <row r="922" spans="1:8" s="8" customFormat="1" ht="12.75">
      <c r="A922" s="71"/>
      <c r="B922" s="71"/>
      <c r="C922" s="71"/>
      <c r="D922" s="97"/>
      <c r="E922" s="71"/>
      <c r="F922" s="129"/>
      <c r="H922" s="90"/>
    </row>
    <row r="923" spans="1:8" s="8" customFormat="1" ht="12.75">
      <c r="A923" s="71"/>
      <c r="B923" s="71"/>
      <c r="C923" s="71"/>
      <c r="D923" s="97"/>
      <c r="E923" s="71"/>
      <c r="F923" s="129"/>
      <c r="H923" s="90"/>
    </row>
    <row r="924" spans="1:8" s="8" customFormat="1" ht="12.75">
      <c r="A924" s="71"/>
      <c r="B924" s="71"/>
      <c r="C924" s="71"/>
      <c r="D924" s="97"/>
      <c r="E924" s="71"/>
      <c r="F924" s="129"/>
      <c r="H924" s="90"/>
    </row>
    <row r="925" spans="1:8" s="8" customFormat="1" ht="12.75">
      <c r="A925" s="71"/>
      <c r="B925" s="71"/>
      <c r="C925" s="71"/>
      <c r="D925" s="97"/>
      <c r="E925" s="71"/>
      <c r="F925" s="129"/>
      <c r="H925" s="90"/>
    </row>
    <row r="926" spans="1:8" s="8" customFormat="1" ht="12.75">
      <c r="A926" s="71"/>
      <c r="B926" s="71"/>
      <c r="C926" s="71"/>
      <c r="D926" s="97"/>
      <c r="E926" s="71"/>
      <c r="F926" s="129"/>
      <c r="H926" s="90"/>
    </row>
    <row r="927" spans="1:8" s="8" customFormat="1" ht="12.75">
      <c r="A927" s="71"/>
      <c r="B927" s="71"/>
      <c r="C927" s="71"/>
      <c r="D927" s="97"/>
      <c r="E927" s="71"/>
      <c r="F927" s="129"/>
      <c r="H927" s="90"/>
    </row>
    <row r="928" spans="1:8" s="8" customFormat="1" ht="12.75">
      <c r="A928" s="71"/>
      <c r="B928" s="71"/>
      <c r="C928" s="71"/>
      <c r="D928" s="97"/>
      <c r="E928" s="71"/>
      <c r="F928" s="129"/>
      <c r="H928" s="90"/>
    </row>
    <row r="929" spans="1:8" s="8" customFormat="1" ht="12.75">
      <c r="A929" s="71"/>
      <c r="B929" s="71"/>
      <c r="C929" s="71"/>
      <c r="D929" s="97"/>
      <c r="E929" s="71"/>
      <c r="F929" s="129"/>
      <c r="H929" s="90"/>
    </row>
    <row r="930" spans="1:8" s="8" customFormat="1" ht="12.75">
      <c r="A930" s="71"/>
      <c r="B930" s="71"/>
      <c r="C930" s="71"/>
      <c r="D930" s="97"/>
      <c r="E930" s="71"/>
      <c r="F930" s="129"/>
      <c r="H930" s="90"/>
    </row>
    <row r="931" spans="1:8" s="8" customFormat="1" ht="12.75">
      <c r="A931" s="71"/>
      <c r="B931" s="71"/>
      <c r="C931" s="71"/>
      <c r="D931" s="97"/>
      <c r="E931" s="71"/>
      <c r="F931" s="129"/>
      <c r="H931" s="90"/>
    </row>
    <row r="932" spans="1:8" s="8" customFormat="1" ht="12.75">
      <c r="A932" s="71"/>
      <c r="B932" s="71"/>
      <c r="C932" s="71"/>
      <c r="D932" s="97"/>
      <c r="E932" s="71"/>
      <c r="F932" s="129"/>
      <c r="H932" s="90"/>
    </row>
    <row r="933" spans="1:8" s="8" customFormat="1" ht="12.75">
      <c r="A933" s="71"/>
      <c r="B933" s="71"/>
      <c r="C933" s="71"/>
      <c r="D933" s="97"/>
      <c r="E933" s="71"/>
      <c r="F933" s="129"/>
      <c r="H933" s="90"/>
    </row>
    <row r="934" spans="1:8" s="8" customFormat="1" ht="12.75">
      <c r="A934" s="71"/>
      <c r="B934" s="71"/>
      <c r="C934" s="71"/>
      <c r="D934" s="97"/>
      <c r="E934" s="71"/>
      <c r="F934" s="129"/>
      <c r="H934" s="90"/>
    </row>
    <row r="935" spans="1:8" s="8" customFormat="1" ht="12.75">
      <c r="A935" s="71"/>
      <c r="B935" s="71"/>
      <c r="C935" s="71"/>
      <c r="D935" s="97"/>
      <c r="E935" s="71"/>
      <c r="F935" s="129"/>
      <c r="H935" s="90"/>
    </row>
    <row r="936" spans="1:8" s="8" customFormat="1" ht="12.75">
      <c r="A936" s="71"/>
      <c r="B936" s="71"/>
      <c r="C936" s="71"/>
      <c r="D936" s="97"/>
      <c r="E936" s="71"/>
      <c r="F936" s="129"/>
      <c r="H936" s="90"/>
    </row>
    <row r="937" spans="1:8" s="8" customFormat="1" ht="12.75">
      <c r="A937" s="71"/>
      <c r="B937" s="71"/>
      <c r="C937" s="71"/>
      <c r="D937" s="97"/>
      <c r="E937" s="71"/>
      <c r="F937" s="129"/>
      <c r="H937" s="90"/>
    </row>
    <row r="938" spans="1:8" s="8" customFormat="1" ht="12.75">
      <c r="A938" s="71"/>
      <c r="B938" s="71"/>
      <c r="C938" s="71"/>
      <c r="D938" s="97"/>
      <c r="E938" s="71"/>
      <c r="F938" s="129"/>
      <c r="H938" s="90"/>
    </row>
    <row r="939" spans="1:8" s="8" customFormat="1" ht="12.75">
      <c r="A939" s="71"/>
      <c r="B939" s="71"/>
      <c r="C939" s="71"/>
      <c r="D939" s="97"/>
      <c r="E939" s="71"/>
      <c r="F939" s="129"/>
      <c r="H939" s="90"/>
    </row>
    <row r="940" spans="1:8" s="8" customFormat="1" ht="12.75">
      <c r="A940" s="71"/>
      <c r="B940" s="71"/>
      <c r="C940" s="71"/>
      <c r="D940" s="97"/>
      <c r="E940" s="71"/>
      <c r="F940" s="129"/>
      <c r="H940" s="90"/>
    </row>
    <row r="941" spans="1:8" s="8" customFormat="1" ht="12.75">
      <c r="A941" s="71"/>
      <c r="B941" s="71"/>
      <c r="C941" s="71"/>
      <c r="D941" s="97"/>
      <c r="E941" s="71"/>
      <c r="F941" s="129"/>
      <c r="H941" s="90"/>
    </row>
    <row r="942" spans="1:8" s="8" customFormat="1" ht="12.75">
      <c r="A942" s="71"/>
      <c r="B942" s="71"/>
      <c r="C942" s="71"/>
      <c r="D942" s="97"/>
      <c r="E942" s="71"/>
      <c r="F942" s="129"/>
      <c r="H942" s="90"/>
    </row>
    <row r="943" spans="1:8" s="8" customFormat="1" ht="12.75">
      <c r="A943" s="71"/>
      <c r="B943" s="71"/>
      <c r="C943" s="71"/>
      <c r="D943" s="97"/>
      <c r="E943" s="71"/>
      <c r="F943" s="129"/>
      <c r="H943" s="90"/>
    </row>
    <row r="944" spans="1:8" s="8" customFormat="1" ht="12.75">
      <c r="A944" s="71"/>
      <c r="B944" s="71"/>
      <c r="C944" s="71"/>
      <c r="D944" s="97"/>
      <c r="E944" s="71"/>
      <c r="F944" s="129"/>
      <c r="H944" s="90"/>
    </row>
    <row r="945" spans="1:8" s="8" customFormat="1" ht="12.75">
      <c r="A945" s="71"/>
      <c r="B945" s="71"/>
      <c r="C945" s="71"/>
      <c r="D945" s="97"/>
      <c r="E945" s="71"/>
      <c r="F945" s="129"/>
      <c r="H945" s="90"/>
    </row>
    <row r="946" spans="1:8" s="8" customFormat="1" ht="12.75">
      <c r="A946" s="71"/>
      <c r="B946" s="71"/>
      <c r="C946" s="71"/>
      <c r="D946" s="97"/>
      <c r="E946" s="71"/>
      <c r="F946" s="129"/>
      <c r="H946" s="90"/>
    </row>
    <row r="947" spans="1:8" s="8" customFormat="1" ht="12.75">
      <c r="A947" s="71"/>
      <c r="B947" s="71"/>
      <c r="C947" s="71"/>
      <c r="D947" s="97"/>
      <c r="E947" s="71"/>
      <c r="F947" s="129"/>
      <c r="H947" s="90"/>
    </row>
    <row r="948" spans="1:8" s="8" customFormat="1" ht="12.75">
      <c r="A948" s="71"/>
      <c r="B948" s="71"/>
      <c r="C948" s="71"/>
      <c r="D948" s="97"/>
      <c r="E948" s="71"/>
      <c r="F948" s="129"/>
      <c r="H948" s="90"/>
    </row>
    <row r="949" spans="1:8" s="8" customFormat="1" ht="12.75">
      <c r="A949" s="71"/>
      <c r="B949" s="71"/>
      <c r="C949" s="71"/>
      <c r="D949" s="97"/>
      <c r="E949" s="71"/>
      <c r="F949" s="129"/>
      <c r="H949" s="90"/>
    </row>
    <row r="950" spans="1:8" s="8" customFormat="1" ht="12.75">
      <c r="A950" s="71"/>
      <c r="B950" s="71"/>
      <c r="C950" s="71"/>
      <c r="D950" s="97"/>
      <c r="E950" s="71"/>
      <c r="F950" s="129"/>
      <c r="H950" s="90"/>
    </row>
    <row r="951" spans="1:8" s="8" customFormat="1" ht="12.75">
      <c r="A951" s="71"/>
      <c r="B951" s="71"/>
      <c r="C951" s="71"/>
      <c r="D951" s="97"/>
      <c r="E951" s="71"/>
      <c r="F951" s="129"/>
      <c r="H951" s="90"/>
    </row>
    <row r="952" spans="1:8" s="8" customFormat="1" ht="12.75">
      <c r="A952" s="71"/>
      <c r="B952" s="71"/>
      <c r="C952" s="71"/>
      <c r="D952" s="97"/>
      <c r="E952" s="71"/>
      <c r="F952" s="129"/>
      <c r="H952" s="90"/>
    </row>
    <row r="953" spans="1:8" s="8" customFormat="1" ht="12.75">
      <c r="A953" s="71"/>
      <c r="B953" s="71"/>
      <c r="C953" s="71"/>
      <c r="D953" s="97"/>
      <c r="E953" s="71"/>
      <c r="F953" s="129"/>
      <c r="H953" s="90"/>
    </row>
    <row r="954" spans="1:8" s="8" customFormat="1" ht="12.75">
      <c r="A954" s="71"/>
      <c r="B954" s="71"/>
      <c r="C954" s="71"/>
      <c r="D954" s="97"/>
      <c r="E954" s="71"/>
      <c r="F954" s="129"/>
      <c r="H954" s="90"/>
    </row>
    <row r="955" spans="1:8" s="8" customFormat="1" ht="12.75">
      <c r="A955" s="71"/>
      <c r="B955" s="71"/>
      <c r="C955" s="71"/>
      <c r="D955" s="97"/>
      <c r="E955" s="71"/>
      <c r="F955" s="129"/>
      <c r="H955" s="90"/>
    </row>
    <row r="956" spans="1:8" s="8" customFormat="1" ht="12.75">
      <c r="A956" s="71"/>
      <c r="B956" s="71"/>
      <c r="C956" s="71"/>
      <c r="D956" s="97"/>
      <c r="E956" s="71"/>
      <c r="F956" s="129"/>
      <c r="H956" s="90"/>
    </row>
    <row r="957" spans="1:8" s="8" customFormat="1" ht="12.75">
      <c r="A957" s="71"/>
      <c r="B957" s="71"/>
      <c r="C957" s="71"/>
      <c r="D957" s="97"/>
      <c r="E957" s="71"/>
      <c r="F957" s="129"/>
      <c r="H957" s="90"/>
    </row>
    <row r="958" spans="1:8" s="8" customFormat="1" ht="12.75">
      <c r="A958" s="71"/>
      <c r="B958" s="71"/>
      <c r="C958" s="71"/>
      <c r="D958" s="97"/>
      <c r="E958" s="71"/>
      <c r="F958" s="129"/>
      <c r="H958" s="90"/>
    </row>
    <row r="959" spans="1:8" s="8" customFormat="1" ht="12.75">
      <c r="A959" s="71"/>
      <c r="B959" s="71"/>
      <c r="C959" s="71"/>
      <c r="D959" s="97"/>
      <c r="E959" s="71"/>
      <c r="F959" s="129"/>
      <c r="H959" s="90"/>
    </row>
    <row r="960" spans="1:8" s="8" customFormat="1" ht="12.75">
      <c r="A960" s="71"/>
      <c r="B960" s="71"/>
      <c r="C960" s="71"/>
      <c r="D960" s="97"/>
      <c r="E960" s="71"/>
      <c r="F960" s="129"/>
      <c r="H960" s="90"/>
    </row>
    <row r="961" spans="1:8" s="8" customFormat="1" ht="12.75">
      <c r="A961" s="71"/>
      <c r="B961" s="71"/>
      <c r="C961" s="71"/>
      <c r="D961" s="97"/>
      <c r="E961" s="71"/>
      <c r="F961" s="129"/>
      <c r="H961" s="90"/>
    </row>
    <row r="962" spans="1:8" s="8" customFormat="1" ht="12.75">
      <c r="A962" s="71"/>
      <c r="B962" s="71"/>
      <c r="C962" s="71"/>
      <c r="D962" s="97"/>
      <c r="E962" s="71"/>
      <c r="F962" s="129"/>
      <c r="H962" s="90"/>
    </row>
    <row r="963" spans="1:8" s="8" customFormat="1" ht="12.75">
      <c r="A963" s="71"/>
      <c r="B963" s="71"/>
      <c r="C963" s="71"/>
      <c r="D963" s="97"/>
      <c r="E963" s="71"/>
      <c r="F963" s="129"/>
      <c r="H963" s="90"/>
    </row>
    <row r="964" spans="1:8" s="8" customFormat="1" ht="12.75">
      <c r="A964" s="71"/>
      <c r="B964" s="71"/>
      <c r="C964" s="71"/>
      <c r="D964" s="97"/>
      <c r="E964" s="71"/>
      <c r="F964" s="129"/>
      <c r="H964" s="90"/>
    </row>
    <row r="965" spans="1:8" s="8" customFormat="1" ht="12.75">
      <c r="A965" s="71"/>
      <c r="B965" s="71"/>
      <c r="C965" s="71"/>
      <c r="D965" s="97"/>
      <c r="E965" s="71"/>
      <c r="F965" s="129"/>
      <c r="H965" s="90"/>
    </row>
    <row r="966" spans="1:8" s="8" customFormat="1" ht="12.75">
      <c r="A966" s="71"/>
      <c r="B966" s="71"/>
      <c r="C966" s="71"/>
      <c r="D966" s="97"/>
      <c r="E966" s="71"/>
      <c r="F966" s="129"/>
      <c r="H966" s="90"/>
    </row>
    <row r="967" spans="1:8" s="8" customFormat="1" ht="12.75">
      <c r="A967" s="71"/>
      <c r="B967" s="71"/>
      <c r="C967" s="71"/>
      <c r="D967" s="97"/>
      <c r="E967" s="71"/>
      <c r="F967" s="129"/>
      <c r="H967" s="90"/>
    </row>
    <row r="968" spans="1:8" s="8" customFormat="1" ht="12.75">
      <c r="A968" s="71"/>
      <c r="B968" s="71"/>
      <c r="C968" s="71"/>
      <c r="D968" s="97"/>
      <c r="E968" s="71"/>
      <c r="F968" s="129"/>
      <c r="H968" s="90"/>
    </row>
    <row r="969" spans="1:8" s="8" customFormat="1" ht="12.75">
      <c r="A969" s="71"/>
      <c r="B969" s="71"/>
      <c r="C969" s="71"/>
      <c r="D969" s="97"/>
      <c r="E969" s="71"/>
      <c r="F969" s="129"/>
      <c r="H969" s="90"/>
    </row>
    <row r="970" spans="1:8" s="8" customFormat="1" ht="12.75">
      <c r="A970" s="71"/>
      <c r="B970" s="71"/>
      <c r="C970" s="71"/>
      <c r="D970" s="97"/>
      <c r="E970" s="71"/>
      <c r="F970" s="129"/>
      <c r="H970" s="90"/>
    </row>
    <row r="971" spans="1:8" s="8" customFormat="1" ht="12.75">
      <c r="A971" s="71"/>
      <c r="B971" s="71"/>
      <c r="C971" s="71"/>
      <c r="D971" s="97"/>
      <c r="E971" s="71"/>
      <c r="F971" s="129"/>
      <c r="H971" s="90"/>
    </row>
    <row r="972" spans="1:8" s="8" customFormat="1" ht="12.75">
      <c r="A972" s="71"/>
      <c r="B972" s="71"/>
      <c r="C972" s="71"/>
      <c r="D972" s="97"/>
      <c r="E972" s="71"/>
      <c r="F972" s="129"/>
      <c r="H972" s="90"/>
    </row>
    <row r="973" spans="1:8" s="8" customFormat="1" ht="12.75">
      <c r="A973" s="71"/>
      <c r="B973" s="71"/>
      <c r="C973" s="71"/>
      <c r="D973" s="97"/>
      <c r="E973" s="71"/>
      <c r="F973" s="129"/>
      <c r="H973" s="90"/>
    </row>
    <row r="974" spans="1:8" s="8" customFormat="1" ht="12.75">
      <c r="A974" s="71"/>
      <c r="B974" s="71"/>
      <c r="C974" s="71"/>
      <c r="D974" s="97"/>
      <c r="E974" s="71"/>
      <c r="F974" s="129"/>
      <c r="H974" s="90"/>
    </row>
    <row r="975" spans="1:8" s="8" customFormat="1" ht="12.75">
      <c r="A975" s="71"/>
      <c r="B975" s="71"/>
      <c r="C975" s="71"/>
      <c r="D975" s="97"/>
      <c r="E975" s="71"/>
      <c r="F975" s="129"/>
      <c r="H975" s="90"/>
    </row>
    <row r="976" spans="1:8" s="8" customFormat="1" ht="12.75">
      <c r="A976" s="71"/>
      <c r="B976" s="71"/>
      <c r="C976" s="71"/>
      <c r="D976" s="97"/>
      <c r="E976" s="71"/>
      <c r="F976" s="129"/>
      <c r="H976" s="90"/>
    </row>
    <row r="977" spans="1:8" s="8" customFormat="1" ht="12.75">
      <c r="A977" s="71"/>
      <c r="B977" s="71"/>
      <c r="C977" s="71"/>
      <c r="D977" s="97"/>
      <c r="E977" s="71"/>
      <c r="F977" s="129"/>
      <c r="H977" s="90"/>
    </row>
    <row r="978" spans="1:8" s="8" customFormat="1" ht="12.75">
      <c r="A978" s="71"/>
      <c r="B978" s="71"/>
      <c r="C978" s="71"/>
      <c r="D978" s="97"/>
      <c r="E978" s="71"/>
      <c r="F978" s="129"/>
      <c r="H978" s="90"/>
    </row>
    <row r="979" spans="1:8" s="8" customFormat="1" ht="12.75">
      <c r="A979" s="71"/>
      <c r="B979" s="71"/>
      <c r="C979" s="71"/>
      <c r="D979" s="97"/>
      <c r="E979" s="71"/>
      <c r="F979" s="129"/>
      <c r="H979" s="90"/>
    </row>
    <row r="980" spans="1:8" s="8" customFormat="1" ht="12.75">
      <c r="A980" s="71"/>
      <c r="B980" s="71"/>
      <c r="C980" s="71"/>
      <c r="D980" s="97"/>
      <c r="E980" s="71"/>
      <c r="F980" s="129"/>
      <c r="H980" s="90"/>
    </row>
    <row r="981" spans="1:8" s="8" customFormat="1" ht="12.75">
      <c r="A981" s="71"/>
      <c r="B981" s="71"/>
      <c r="C981" s="71"/>
      <c r="D981" s="97"/>
      <c r="E981" s="71"/>
      <c r="F981" s="129"/>
      <c r="H981" s="90"/>
    </row>
    <row r="982" spans="1:8" s="8" customFormat="1" ht="12.75">
      <c r="A982" s="71"/>
      <c r="B982" s="71"/>
      <c r="C982" s="71"/>
      <c r="D982" s="97"/>
      <c r="E982" s="71"/>
      <c r="F982" s="129"/>
      <c r="H982" s="90"/>
    </row>
    <row r="983" spans="1:8" s="8" customFormat="1" ht="12.75">
      <c r="A983" s="71"/>
      <c r="B983" s="71"/>
      <c r="C983" s="71"/>
      <c r="D983" s="97"/>
      <c r="E983" s="71"/>
      <c r="F983" s="129"/>
      <c r="H983" s="90"/>
    </row>
    <row r="984" spans="1:8" s="8" customFormat="1" ht="12.75">
      <c r="A984" s="71"/>
      <c r="B984" s="71"/>
      <c r="C984" s="71"/>
      <c r="D984" s="97"/>
      <c r="E984" s="71"/>
      <c r="F984" s="129"/>
      <c r="H984" s="90"/>
    </row>
    <row r="985" spans="1:8" s="8" customFormat="1" ht="12.75">
      <c r="A985" s="71"/>
      <c r="B985" s="71"/>
      <c r="C985" s="71"/>
      <c r="D985" s="97"/>
      <c r="E985" s="71"/>
      <c r="F985" s="129"/>
      <c r="H985" s="90"/>
    </row>
    <row r="986" spans="1:8" s="8" customFormat="1" ht="12.75">
      <c r="A986" s="71"/>
      <c r="B986" s="71"/>
      <c r="C986" s="71"/>
      <c r="D986" s="97"/>
      <c r="E986" s="71"/>
      <c r="F986" s="129"/>
      <c r="H986" s="90"/>
    </row>
    <row r="987" spans="1:8" s="8" customFormat="1" ht="12.75">
      <c r="A987" s="71"/>
      <c r="B987" s="71"/>
      <c r="C987" s="71"/>
      <c r="D987" s="97"/>
      <c r="E987" s="71"/>
      <c r="F987" s="129"/>
      <c r="H987" s="90"/>
    </row>
    <row r="988" spans="1:8" s="8" customFormat="1" ht="12.75">
      <c r="A988" s="71"/>
      <c r="B988" s="71"/>
      <c r="C988" s="71"/>
      <c r="D988" s="97"/>
      <c r="E988" s="71"/>
      <c r="F988" s="129"/>
      <c r="H988" s="90"/>
    </row>
    <row r="989" spans="1:8" s="8" customFormat="1" ht="12.75">
      <c r="A989" s="71"/>
      <c r="B989" s="71"/>
      <c r="C989" s="71"/>
      <c r="D989" s="97"/>
      <c r="E989" s="71"/>
      <c r="F989" s="129"/>
      <c r="H989" s="90"/>
    </row>
    <row r="990" spans="1:8" s="8" customFormat="1" ht="12.75">
      <c r="A990" s="71"/>
      <c r="B990" s="71"/>
      <c r="C990" s="71"/>
      <c r="D990" s="97"/>
      <c r="E990" s="71"/>
      <c r="F990" s="129"/>
      <c r="H990" s="90"/>
    </row>
    <row r="991" spans="1:8" s="8" customFormat="1" ht="12.75">
      <c r="A991" s="71"/>
      <c r="B991" s="71"/>
      <c r="C991" s="71"/>
      <c r="D991" s="97"/>
      <c r="E991" s="71"/>
      <c r="F991" s="129"/>
      <c r="H991" s="90"/>
    </row>
    <row r="992" spans="1:8" s="8" customFormat="1" ht="12.75">
      <c r="A992" s="71"/>
      <c r="B992" s="71"/>
      <c r="C992" s="71"/>
      <c r="D992" s="97"/>
      <c r="E992" s="71"/>
      <c r="F992" s="129"/>
      <c r="H992" s="90"/>
    </row>
    <row r="993" spans="1:8" s="8" customFormat="1" ht="12.75">
      <c r="A993" s="71"/>
      <c r="B993" s="71"/>
      <c r="C993" s="71"/>
      <c r="D993" s="97"/>
      <c r="E993" s="71"/>
      <c r="F993" s="129"/>
      <c r="H993" s="90"/>
    </row>
    <row r="994" spans="1:8" s="8" customFormat="1" ht="12.75">
      <c r="A994" s="71"/>
      <c r="B994" s="71"/>
      <c r="C994" s="71"/>
      <c r="D994" s="97"/>
      <c r="E994" s="71"/>
      <c r="F994" s="129"/>
      <c r="H994" s="90"/>
    </row>
    <row r="995" spans="1:8" s="8" customFormat="1" ht="12.75">
      <c r="A995" s="71"/>
      <c r="B995" s="71"/>
      <c r="C995" s="71"/>
      <c r="D995" s="97"/>
      <c r="E995" s="71"/>
      <c r="F995" s="129"/>
      <c r="H995" s="90"/>
    </row>
    <row r="996" spans="1:8" s="8" customFormat="1" ht="12.75">
      <c r="A996" s="71"/>
      <c r="B996" s="71"/>
      <c r="C996" s="71"/>
      <c r="D996" s="97"/>
      <c r="E996" s="71"/>
      <c r="F996" s="129"/>
      <c r="H996" s="90"/>
    </row>
    <row r="997" spans="1:8" s="8" customFormat="1" ht="12.75">
      <c r="A997" s="71"/>
      <c r="B997" s="71"/>
      <c r="C997" s="71"/>
      <c r="D997" s="97"/>
      <c r="E997" s="71"/>
      <c r="F997" s="129"/>
      <c r="H997" s="90"/>
    </row>
    <row r="998" spans="1:8" s="8" customFormat="1" ht="12.75">
      <c r="A998" s="71"/>
      <c r="B998" s="71"/>
      <c r="C998" s="71"/>
      <c r="D998" s="97"/>
      <c r="E998" s="71"/>
      <c r="F998" s="129"/>
      <c r="H998" s="90"/>
    </row>
    <row r="999" spans="1:8" s="8" customFormat="1" ht="12.75">
      <c r="A999" s="71"/>
      <c r="B999" s="71"/>
      <c r="C999" s="71"/>
      <c r="D999" s="97"/>
      <c r="E999" s="71"/>
      <c r="F999" s="129"/>
      <c r="H999" s="90"/>
    </row>
    <row r="1000" spans="1:8" s="8" customFormat="1" ht="12.75">
      <c r="A1000" s="71"/>
      <c r="B1000" s="71"/>
      <c r="C1000" s="71"/>
      <c r="D1000" s="97"/>
      <c r="E1000" s="71"/>
      <c r="F1000" s="129"/>
      <c r="H1000" s="90"/>
    </row>
    <row r="1001" spans="1:8" s="8" customFormat="1" ht="12.75">
      <c r="A1001" s="71"/>
      <c r="B1001" s="71"/>
      <c r="C1001" s="71"/>
      <c r="D1001" s="97"/>
      <c r="E1001" s="71"/>
      <c r="F1001" s="129"/>
      <c r="H1001" s="90"/>
    </row>
    <row r="1002" spans="1:8" s="8" customFormat="1" ht="12.75">
      <c r="A1002" s="71"/>
      <c r="B1002" s="71"/>
      <c r="C1002" s="71"/>
      <c r="D1002" s="97"/>
      <c r="E1002" s="71"/>
      <c r="F1002" s="129"/>
      <c r="H1002" s="90"/>
    </row>
    <row r="1003" spans="1:8" s="8" customFormat="1" ht="12.75">
      <c r="A1003" s="71"/>
      <c r="B1003" s="71"/>
      <c r="C1003" s="71"/>
      <c r="D1003" s="97"/>
      <c r="E1003" s="71"/>
      <c r="F1003" s="129"/>
      <c r="H1003" s="90"/>
    </row>
    <row r="1004" spans="1:8" s="8" customFormat="1" ht="12.75">
      <c r="A1004" s="71"/>
      <c r="B1004" s="71"/>
      <c r="C1004" s="71"/>
      <c r="D1004" s="97"/>
      <c r="E1004" s="71"/>
      <c r="F1004" s="129"/>
      <c r="H1004" s="90"/>
    </row>
    <row r="1005" spans="1:8" s="8" customFormat="1" ht="12.75">
      <c r="A1005" s="71"/>
      <c r="B1005" s="71"/>
      <c r="C1005" s="71"/>
      <c r="D1005" s="97"/>
      <c r="E1005" s="71"/>
      <c r="F1005" s="129"/>
      <c r="H1005" s="90"/>
    </row>
    <row r="1006" spans="1:8" s="8" customFormat="1" ht="12.75">
      <c r="A1006" s="71"/>
      <c r="B1006" s="71"/>
      <c r="C1006" s="71"/>
      <c r="D1006" s="97"/>
      <c r="E1006" s="71"/>
      <c r="F1006" s="129"/>
      <c r="H1006" s="90"/>
    </row>
    <row r="1007" spans="1:8" s="8" customFormat="1" ht="12.75">
      <c r="A1007" s="71"/>
      <c r="B1007" s="71"/>
      <c r="C1007" s="71"/>
      <c r="D1007" s="97"/>
      <c r="E1007" s="71"/>
      <c r="F1007" s="129"/>
      <c r="H1007" s="90"/>
    </row>
    <row r="1008" spans="1:8" s="8" customFormat="1" ht="12.75">
      <c r="A1008" s="71"/>
      <c r="B1008" s="71"/>
      <c r="C1008" s="71"/>
      <c r="D1008" s="97"/>
      <c r="E1008" s="71"/>
      <c r="F1008" s="129"/>
      <c r="H1008" s="90"/>
    </row>
    <row r="1009" spans="1:8" s="8" customFormat="1" ht="12.75">
      <c r="A1009" s="71"/>
      <c r="B1009" s="71"/>
      <c r="C1009" s="71"/>
      <c r="D1009" s="97"/>
      <c r="E1009" s="71"/>
      <c r="F1009" s="129"/>
      <c r="H1009" s="90"/>
    </row>
    <row r="1010" spans="1:8" s="8" customFormat="1" ht="12.75">
      <c r="A1010" s="71"/>
      <c r="B1010" s="71"/>
      <c r="C1010" s="71"/>
      <c r="D1010" s="97"/>
      <c r="E1010" s="71"/>
      <c r="F1010" s="129"/>
      <c r="H1010" s="90"/>
    </row>
    <row r="1011" spans="1:8" s="8" customFormat="1" ht="12.75">
      <c r="A1011" s="71"/>
      <c r="B1011" s="71"/>
      <c r="C1011" s="71"/>
      <c r="D1011" s="97"/>
      <c r="E1011" s="71"/>
      <c r="F1011" s="129"/>
      <c r="H1011" s="90"/>
    </row>
    <row r="1012" spans="1:8" s="8" customFormat="1" ht="12.75">
      <c r="A1012" s="71"/>
      <c r="B1012" s="71"/>
      <c r="C1012" s="71"/>
      <c r="D1012" s="97"/>
      <c r="E1012" s="71"/>
      <c r="F1012" s="129"/>
      <c r="H1012" s="90"/>
    </row>
    <row r="1013" spans="1:8" s="8" customFormat="1" ht="12.75">
      <c r="A1013" s="71"/>
      <c r="B1013" s="71"/>
      <c r="C1013" s="71"/>
      <c r="D1013" s="97"/>
      <c r="E1013" s="71"/>
      <c r="F1013" s="129"/>
      <c r="H1013" s="90"/>
    </row>
    <row r="1014" spans="1:8" s="8" customFormat="1" ht="12.75">
      <c r="A1014" s="71"/>
      <c r="B1014" s="71"/>
      <c r="C1014" s="71"/>
      <c r="D1014" s="97"/>
      <c r="E1014" s="71"/>
      <c r="F1014" s="129"/>
      <c r="H1014" s="90"/>
    </row>
    <row r="1015" spans="1:8" s="8" customFormat="1" ht="12.75">
      <c r="A1015" s="71"/>
      <c r="B1015" s="71"/>
      <c r="C1015" s="71"/>
      <c r="D1015" s="97"/>
      <c r="E1015" s="71"/>
      <c r="F1015" s="129"/>
      <c r="H1015" s="90"/>
    </row>
    <row r="1016" spans="1:8" s="8" customFormat="1" ht="12.75">
      <c r="A1016" s="71"/>
      <c r="B1016" s="71"/>
      <c r="C1016" s="71"/>
      <c r="D1016" s="97"/>
      <c r="E1016" s="71"/>
      <c r="F1016" s="129"/>
      <c r="H1016" s="90"/>
    </row>
    <row r="1017" spans="1:8" s="8" customFormat="1" ht="12.75">
      <c r="A1017" s="71"/>
      <c r="B1017" s="71"/>
      <c r="C1017" s="71"/>
      <c r="D1017" s="97"/>
      <c r="E1017" s="71"/>
      <c r="F1017" s="129"/>
      <c r="H1017" s="90"/>
    </row>
    <row r="1018" spans="1:8" s="8" customFormat="1" ht="12.75">
      <c r="A1018" s="71"/>
      <c r="B1018" s="71"/>
      <c r="C1018" s="71"/>
      <c r="D1018" s="97"/>
      <c r="E1018" s="71"/>
      <c r="F1018" s="129"/>
      <c r="H1018" s="90"/>
    </row>
    <row r="1019" spans="1:8" s="8" customFormat="1" ht="12.75">
      <c r="A1019" s="71"/>
      <c r="B1019" s="71"/>
      <c r="C1019" s="71"/>
      <c r="D1019" s="97"/>
      <c r="E1019" s="71"/>
      <c r="F1019" s="129"/>
      <c r="H1019" s="90"/>
    </row>
    <row r="1020" spans="1:8" s="8" customFormat="1" ht="12.75">
      <c r="A1020" s="71"/>
      <c r="B1020" s="71"/>
      <c r="C1020" s="71"/>
      <c r="D1020" s="97"/>
      <c r="E1020" s="71"/>
      <c r="F1020" s="129"/>
      <c r="H1020" s="90"/>
    </row>
    <row r="1021" spans="1:8" s="8" customFormat="1" ht="12.75">
      <c r="A1021" s="71"/>
      <c r="B1021" s="71"/>
      <c r="C1021" s="71"/>
      <c r="D1021" s="97"/>
      <c r="E1021" s="71"/>
      <c r="F1021" s="129"/>
      <c r="H1021" s="90"/>
    </row>
    <row r="1022" spans="1:8" s="8" customFormat="1" ht="12.75">
      <c r="A1022" s="71"/>
      <c r="B1022" s="71"/>
      <c r="C1022" s="71"/>
      <c r="D1022" s="97"/>
      <c r="E1022" s="71"/>
      <c r="F1022" s="129"/>
      <c r="H1022" s="90"/>
    </row>
    <row r="1023" spans="1:8" s="8" customFormat="1" ht="12.75">
      <c r="A1023" s="71"/>
      <c r="B1023" s="71"/>
      <c r="C1023" s="71"/>
      <c r="D1023" s="97"/>
      <c r="E1023" s="71"/>
      <c r="F1023" s="129"/>
      <c r="H1023" s="90"/>
    </row>
    <row r="1024" spans="1:8" s="8" customFormat="1" ht="12.75">
      <c r="A1024" s="71"/>
      <c r="B1024" s="71"/>
      <c r="C1024" s="71"/>
      <c r="D1024" s="97"/>
      <c r="E1024" s="71"/>
      <c r="F1024" s="129"/>
      <c r="H1024" s="90"/>
    </row>
    <row r="1025" spans="1:8" s="8" customFormat="1" ht="12.75">
      <c r="A1025" s="71"/>
      <c r="B1025" s="71"/>
      <c r="C1025" s="71"/>
      <c r="D1025" s="97"/>
      <c r="E1025" s="71"/>
      <c r="F1025" s="129"/>
      <c r="H1025" s="90"/>
    </row>
    <row r="1026" spans="1:8" s="8" customFormat="1" ht="12.75">
      <c r="A1026" s="71"/>
      <c r="B1026" s="71"/>
      <c r="C1026" s="71"/>
      <c r="D1026" s="97"/>
      <c r="E1026" s="71"/>
      <c r="F1026" s="129"/>
      <c r="H1026" s="90"/>
    </row>
    <row r="1027" spans="1:8" s="8" customFormat="1" ht="12.75">
      <c r="A1027" s="71"/>
      <c r="B1027" s="71"/>
      <c r="C1027" s="71"/>
      <c r="D1027" s="97"/>
      <c r="E1027" s="71"/>
      <c r="F1027" s="129"/>
      <c r="H1027" s="90"/>
    </row>
    <row r="1028" spans="1:8" s="8" customFormat="1" ht="12.75">
      <c r="A1028" s="71"/>
      <c r="B1028" s="71"/>
      <c r="C1028" s="71"/>
      <c r="D1028" s="97"/>
      <c r="E1028" s="71"/>
      <c r="F1028" s="129"/>
      <c r="H1028" s="90"/>
    </row>
    <row r="1029" spans="1:8" s="8" customFormat="1" ht="12.75">
      <c r="A1029" s="71"/>
      <c r="B1029" s="71"/>
      <c r="C1029" s="71"/>
      <c r="D1029" s="97"/>
      <c r="E1029" s="71"/>
      <c r="F1029" s="129"/>
      <c r="H1029" s="90"/>
    </row>
    <row r="1030" spans="1:8" s="8" customFormat="1" ht="12.75">
      <c r="A1030" s="71"/>
      <c r="B1030" s="71"/>
      <c r="C1030" s="71"/>
      <c r="D1030" s="97"/>
      <c r="E1030" s="71"/>
      <c r="F1030" s="129"/>
      <c r="H1030" s="90"/>
    </row>
    <row r="1031" spans="1:8" s="8" customFormat="1" ht="12.75">
      <c r="A1031" s="71"/>
      <c r="B1031" s="71"/>
      <c r="C1031" s="71"/>
      <c r="D1031" s="97"/>
      <c r="E1031" s="71"/>
      <c r="F1031" s="129"/>
      <c r="H1031" s="90"/>
    </row>
    <row r="1032" spans="1:8" s="8" customFormat="1" ht="12.75">
      <c r="A1032" s="71"/>
      <c r="B1032" s="71"/>
      <c r="C1032" s="71"/>
      <c r="D1032" s="97"/>
      <c r="E1032" s="71"/>
      <c r="F1032" s="129"/>
      <c r="H1032" s="90"/>
    </row>
    <row r="1033" spans="1:8" s="8" customFormat="1" ht="12.75">
      <c r="A1033" s="71"/>
      <c r="B1033" s="71"/>
      <c r="C1033" s="71"/>
      <c r="D1033" s="97"/>
      <c r="E1033" s="71"/>
      <c r="F1033" s="129"/>
      <c r="H1033" s="90"/>
    </row>
    <row r="1034" spans="1:8" s="8" customFormat="1" ht="12.75">
      <c r="A1034" s="71"/>
      <c r="B1034" s="71"/>
      <c r="C1034" s="71"/>
      <c r="D1034" s="97"/>
      <c r="E1034" s="71"/>
      <c r="F1034" s="129"/>
      <c r="H1034" s="90"/>
    </row>
    <row r="1035" spans="1:8" s="8" customFormat="1" ht="12.75">
      <c r="A1035" s="71"/>
      <c r="B1035" s="71"/>
      <c r="C1035" s="71"/>
      <c r="D1035" s="97"/>
      <c r="E1035" s="71"/>
      <c r="F1035" s="129"/>
      <c r="H1035" s="90"/>
    </row>
    <row r="1036" spans="1:8" s="8" customFormat="1" ht="12.75">
      <c r="A1036" s="71"/>
      <c r="B1036" s="71"/>
      <c r="C1036" s="71"/>
      <c r="D1036" s="97"/>
      <c r="E1036" s="71"/>
      <c r="F1036" s="129"/>
      <c r="H1036" s="90"/>
    </row>
    <row r="1037" spans="1:8" s="8" customFormat="1" ht="12.75">
      <c r="A1037" s="71"/>
      <c r="B1037" s="71"/>
      <c r="C1037" s="71"/>
      <c r="D1037" s="97"/>
      <c r="E1037" s="71"/>
      <c r="F1037" s="129"/>
      <c r="H1037" s="90"/>
    </row>
    <row r="1038" spans="1:8" s="8" customFormat="1" ht="12.75">
      <c r="A1038" s="71"/>
      <c r="B1038" s="71"/>
      <c r="C1038" s="71"/>
      <c r="D1038" s="97"/>
      <c r="E1038" s="71"/>
      <c r="F1038" s="129"/>
      <c r="H1038" s="90"/>
    </row>
    <row r="1039" spans="1:8" s="8" customFormat="1" ht="12.75">
      <c r="A1039" s="71"/>
      <c r="B1039" s="71"/>
      <c r="C1039" s="71"/>
      <c r="D1039" s="97"/>
      <c r="E1039" s="71"/>
      <c r="F1039" s="129"/>
      <c r="H1039" s="90"/>
    </row>
    <row r="1040" spans="1:8" s="8" customFormat="1" ht="12.75">
      <c r="A1040" s="71"/>
      <c r="B1040" s="71"/>
      <c r="C1040" s="71"/>
      <c r="D1040" s="97"/>
      <c r="E1040" s="71"/>
      <c r="F1040" s="129"/>
      <c r="H1040" s="90"/>
    </row>
    <row r="1041" spans="1:8" s="8" customFormat="1" ht="12.75">
      <c r="A1041" s="71"/>
      <c r="B1041" s="71"/>
      <c r="C1041" s="71"/>
      <c r="D1041" s="97"/>
      <c r="E1041" s="71"/>
      <c r="F1041" s="129"/>
      <c r="H1041" s="90"/>
    </row>
    <row r="1042" spans="1:8" s="8" customFormat="1" ht="12.75">
      <c r="A1042" s="71"/>
      <c r="B1042" s="71"/>
      <c r="C1042" s="71"/>
      <c r="D1042" s="97"/>
      <c r="E1042" s="71"/>
      <c r="F1042" s="129"/>
      <c r="H1042" s="90"/>
    </row>
    <row r="1043" spans="1:8" s="8" customFormat="1" ht="12.75">
      <c r="A1043" s="71"/>
      <c r="B1043" s="71"/>
      <c r="C1043" s="71"/>
      <c r="D1043" s="97"/>
      <c r="E1043" s="71"/>
      <c r="F1043" s="129"/>
      <c r="H1043" s="90"/>
    </row>
    <row r="1044" spans="1:8" s="8" customFormat="1" ht="12.75">
      <c r="A1044" s="71"/>
      <c r="B1044" s="71"/>
      <c r="C1044" s="71"/>
      <c r="D1044" s="97"/>
      <c r="E1044" s="71"/>
      <c r="F1044" s="129"/>
      <c r="H1044" s="90"/>
    </row>
    <row r="1045" spans="1:8" s="8" customFormat="1" ht="12.75">
      <c r="A1045" s="71"/>
      <c r="B1045" s="71"/>
      <c r="C1045" s="71"/>
      <c r="D1045" s="97"/>
      <c r="E1045" s="71"/>
      <c r="F1045" s="129"/>
      <c r="H1045" s="90"/>
    </row>
    <row r="1046" spans="1:8" s="8" customFormat="1" ht="12.75">
      <c r="A1046" s="71"/>
      <c r="B1046" s="71"/>
      <c r="C1046" s="71"/>
      <c r="D1046" s="97"/>
      <c r="E1046" s="71"/>
      <c r="F1046" s="129"/>
      <c r="H1046" s="90"/>
    </row>
    <row r="1047" spans="1:8" s="8" customFormat="1" ht="12.75">
      <c r="A1047" s="71"/>
      <c r="B1047" s="71"/>
      <c r="C1047" s="71"/>
      <c r="D1047" s="97"/>
      <c r="E1047" s="71"/>
      <c r="F1047" s="129"/>
      <c r="H1047" s="90"/>
    </row>
    <row r="1048" spans="1:8" s="8" customFormat="1" ht="12.75">
      <c r="A1048" s="71"/>
      <c r="B1048" s="71"/>
      <c r="C1048" s="71"/>
      <c r="D1048" s="97"/>
      <c r="E1048" s="71"/>
      <c r="F1048" s="129"/>
      <c r="H1048" s="90"/>
    </row>
    <row r="1049" spans="1:8" s="8" customFormat="1" ht="12.75">
      <c r="A1049" s="71"/>
      <c r="B1049" s="71"/>
      <c r="C1049" s="71"/>
      <c r="D1049" s="97"/>
      <c r="E1049" s="71"/>
      <c r="F1049" s="129"/>
      <c r="H1049" s="90"/>
    </row>
    <row r="1050" spans="1:8" s="8" customFormat="1" ht="12.75">
      <c r="A1050" s="71"/>
      <c r="B1050" s="71"/>
      <c r="C1050" s="71"/>
      <c r="D1050" s="97"/>
      <c r="E1050" s="71"/>
      <c r="F1050" s="129"/>
      <c r="H1050" s="90"/>
    </row>
    <row r="1051" spans="1:8" s="8" customFormat="1" ht="12.75">
      <c r="A1051" s="71"/>
      <c r="B1051" s="71"/>
      <c r="C1051" s="71"/>
      <c r="D1051" s="97"/>
      <c r="E1051" s="71"/>
      <c r="F1051" s="129"/>
      <c r="H1051" s="90"/>
    </row>
    <row r="1052" spans="1:8" s="8" customFormat="1" ht="12.75">
      <c r="A1052" s="71"/>
      <c r="B1052" s="71"/>
      <c r="C1052" s="71"/>
      <c r="D1052" s="97"/>
      <c r="E1052" s="71"/>
      <c r="F1052" s="129"/>
      <c r="H1052" s="90"/>
    </row>
    <row r="1053" spans="1:8" s="8" customFormat="1" ht="12.75">
      <c r="A1053" s="71"/>
      <c r="B1053" s="71"/>
      <c r="C1053" s="71"/>
      <c r="D1053" s="97"/>
      <c r="E1053" s="71"/>
      <c r="F1053" s="129"/>
      <c r="H1053" s="90"/>
    </row>
    <row r="1054" spans="1:8" s="8" customFormat="1" ht="12.75">
      <c r="A1054" s="71"/>
      <c r="B1054" s="71"/>
      <c r="C1054" s="71"/>
      <c r="D1054" s="97"/>
      <c r="E1054" s="71"/>
      <c r="F1054" s="129"/>
      <c r="H1054" s="90"/>
    </row>
    <row r="1055" spans="1:8" s="8" customFormat="1" ht="12.75">
      <c r="A1055" s="71"/>
      <c r="B1055" s="71"/>
      <c r="C1055" s="71"/>
      <c r="D1055" s="97"/>
      <c r="E1055" s="71"/>
      <c r="F1055" s="129"/>
      <c r="H1055" s="90"/>
    </row>
    <row r="1056" spans="1:8" s="8" customFormat="1" ht="12.75">
      <c r="A1056" s="71"/>
      <c r="B1056" s="71"/>
      <c r="C1056" s="71"/>
      <c r="D1056" s="97"/>
      <c r="E1056" s="71"/>
      <c r="F1056" s="129"/>
      <c r="H1056" s="90"/>
    </row>
    <row r="1057" spans="1:8" s="8" customFormat="1" ht="12.75">
      <c r="A1057" s="71"/>
      <c r="B1057" s="71"/>
      <c r="C1057" s="71"/>
      <c r="D1057" s="97"/>
      <c r="E1057" s="71"/>
      <c r="F1057" s="129"/>
      <c r="H1057" s="90"/>
    </row>
    <row r="1058" spans="1:8" s="8" customFormat="1" ht="12.75">
      <c r="A1058" s="71"/>
      <c r="B1058" s="71"/>
      <c r="C1058" s="71"/>
      <c r="D1058" s="97"/>
      <c r="E1058" s="71"/>
      <c r="F1058" s="129"/>
      <c r="H1058" s="90"/>
    </row>
    <row r="1059" spans="1:8" s="8" customFormat="1" ht="12.75">
      <c r="A1059" s="71"/>
      <c r="B1059" s="71"/>
      <c r="C1059" s="71"/>
      <c r="D1059" s="97"/>
      <c r="E1059" s="71"/>
      <c r="F1059" s="129"/>
      <c r="H1059" s="90"/>
    </row>
    <row r="1060" spans="1:8" s="8" customFormat="1" ht="12.75">
      <c r="A1060" s="71"/>
      <c r="B1060" s="71"/>
      <c r="C1060" s="71"/>
      <c r="D1060" s="97"/>
      <c r="E1060" s="71"/>
      <c r="F1060" s="129"/>
      <c r="H1060" s="90"/>
    </row>
    <row r="1061" spans="1:8" s="8" customFormat="1" ht="12.75">
      <c r="A1061" s="71"/>
      <c r="B1061" s="71"/>
      <c r="C1061" s="71"/>
      <c r="D1061" s="97"/>
      <c r="E1061" s="71"/>
      <c r="F1061" s="129"/>
      <c r="H1061" s="90"/>
    </row>
    <row r="1062" spans="1:8" s="8" customFormat="1" ht="12.75">
      <c r="A1062" s="71"/>
      <c r="B1062" s="71"/>
      <c r="C1062" s="71"/>
      <c r="D1062" s="97"/>
      <c r="E1062" s="71"/>
      <c r="F1062" s="129"/>
      <c r="H1062" s="90"/>
    </row>
    <row r="1063" spans="1:8" s="8" customFormat="1" ht="12.75">
      <c r="A1063" s="71"/>
      <c r="B1063" s="71"/>
      <c r="C1063" s="71"/>
      <c r="D1063" s="97"/>
      <c r="E1063" s="71"/>
      <c r="F1063" s="129"/>
      <c r="H1063" s="90"/>
    </row>
    <row r="1064" spans="1:8" s="8" customFormat="1" ht="12.75">
      <c r="A1064" s="71"/>
      <c r="B1064" s="71"/>
      <c r="C1064" s="71"/>
      <c r="D1064" s="97"/>
      <c r="E1064" s="71"/>
      <c r="F1064" s="129"/>
      <c r="H1064" s="90"/>
    </row>
    <row r="1065" spans="1:8" s="8" customFormat="1" ht="12.75">
      <c r="A1065" s="71"/>
      <c r="B1065" s="71"/>
      <c r="C1065" s="71"/>
      <c r="D1065" s="97"/>
      <c r="E1065" s="71"/>
      <c r="F1065" s="129"/>
      <c r="H1065" s="90"/>
    </row>
    <row r="1066" spans="1:8" s="8" customFormat="1" ht="12.75">
      <c r="A1066" s="71"/>
      <c r="B1066" s="71"/>
      <c r="C1066" s="71"/>
      <c r="D1066" s="97"/>
      <c r="E1066" s="71"/>
      <c r="F1066" s="129"/>
      <c r="H1066" s="90"/>
    </row>
    <row r="1067" spans="1:8" s="8" customFormat="1" ht="12.75">
      <c r="A1067" s="71"/>
      <c r="B1067" s="71"/>
      <c r="C1067" s="71"/>
      <c r="D1067" s="97"/>
      <c r="E1067" s="71"/>
      <c r="F1067" s="129"/>
      <c r="H1067" s="90"/>
    </row>
    <row r="1068" spans="1:8" s="8" customFormat="1" ht="12.75">
      <c r="A1068" s="71"/>
      <c r="B1068" s="71"/>
      <c r="C1068" s="71"/>
      <c r="D1068" s="97"/>
      <c r="E1068" s="71"/>
      <c r="F1068" s="129"/>
      <c r="H1068" s="90"/>
    </row>
    <row r="1069" spans="1:8" s="8" customFormat="1" ht="12.75">
      <c r="A1069" s="71"/>
      <c r="B1069" s="71"/>
      <c r="C1069" s="71"/>
      <c r="D1069" s="97"/>
      <c r="E1069" s="71"/>
      <c r="F1069" s="129"/>
      <c r="H1069" s="90"/>
    </row>
    <row r="1070" spans="1:8" s="8" customFormat="1" ht="12.75">
      <c r="A1070" s="71"/>
      <c r="B1070" s="71"/>
      <c r="C1070" s="71"/>
      <c r="D1070" s="97"/>
      <c r="E1070" s="71"/>
      <c r="F1070" s="129"/>
      <c r="H1070" s="90"/>
    </row>
    <row r="1071" spans="1:8" s="8" customFormat="1" ht="12.75">
      <c r="A1071" s="71"/>
      <c r="B1071" s="71"/>
      <c r="C1071" s="71"/>
      <c r="D1071" s="97"/>
      <c r="E1071" s="71"/>
      <c r="F1071" s="129"/>
      <c r="H1071" s="90"/>
    </row>
    <row r="1072" spans="1:8" s="8" customFormat="1" ht="12.75">
      <c r="A1072" s="71"/>
      <c r="B1072" s="71"/>
      <c r="C1072" s="71"/>
      <c r="D1072" s="97"/>
      <c r="E1072" s="71"/>
      <c r="F1072" s="129"/>
      <c r="H1072" s="90"/>
    </row>
    <row r="1073" spans="1:8" s="8" customFormat="1" ht="12.75">
      <c r="A1073" s="71"/>
      <c r="B1073" s="71"/>
      <c r="C1073" s="71"/>
      <c r="D1073" s="90"/>
      <c r="E1073" s="71"/>
      <c r="F1073" s="129"/>
      <c r="H1073" s="90"/>
    </row>
    <row r="1074" spans="1:8" s="8" customFormat="1" ht="12.75">
      <c r="A1074" s="71"/>
      <c r="B1074" s="71"/>
      <c r="C1074" s="71"/>
      <c r="D1074" s="90"/>
      <c r="E1074" s="71"/>
      <c r="F1074" s="129"/>
      <c r="H1074" s="90"/>
    </row>
    <row r="1075" spans="1:8" s="8" customFormat="1" ht="12.75">
      <c r="A1075" s="71"/>
      <c r="B1075" s="71"/>
      <c r="C1075" s="71"/>
      <c r="D1075" s="90"/>
      <c r="E1075" s="71"/>
      <c r="F1075" s="129"/>
      <c r="H1075" s="90"/>
    </row>
    <row r="1076" spans="1:8" s="8" customFormat="1" ht="12.75">
      <c r="A1076" s="71"/>
      <c r="B1076" s="71"/>
      <c r="C1076" s="71"/>
      <c r="D1076" s="90"/>
      <c r="E1076" s="71"/>
      <c r="F1076" s="129"/>
      <c r="H1076" s="90"/>
    </row>
    <row r="1077" spans="1:8" s="8" customFormat="1" ht="12.75">
      <c r="A1077" s="71"/>
      <c r="B1077" s="71"/>
      <c r="C1077" s="71"/>
      <c r="D1077" s="90"/>
      <c r="E1077" s="71"/>
      <c r="F1077" s="129"/>
      <c r="H1077" s="90"/>
    </row>
    <row r="1078" spans="1:8" s="8" customFormat="1" ht="12.75">
      <c r="A1078" s="71"/>
      <c r="B1078" s="71"/>
      <c r="C1078" s="71"/>
      <c r="D1078" s="90"/>
      <c r="E1078" s="71"/>
      <c r="F1078" s="129"/>
      <c r="H1078" s="90"/>
    </row>
    <row r="1079" spans="1:8" s="8" customFormat="1" ht="12.75">
      <c r="A1079" s="71"/>
      <c r="B1079" s="71"/>
      <c r="C1079" s="71"/>
      <c r="D1079" s="90"/>
      <c r="E1079" s="71"/>
      <c r="F1079" s="129"/>
      <c r="H1079" s="90"/>
    </row>
    <row r="1080" spans="1:8" s="8" customFormat="1" ht="12.75">
      <c r="A1080" s="71"/>
      <c r="B1080" s="71"/>
      <c r="C1080" s="71"/>
      <c r="D1080" s="90"/>
      <c r="E1080" s="71"/>
      <c r="F1080" s="129"/>
      <c r="H1080" s="90"/>
    </row>
    <row r="1081" spans="1:8" s="8" customFormat="1" ht="12.75">
      <c r="A1081" s="71"/>
      <c r="B1081" s="71"/>
      <c r="C1081" s="71"/>
      <c r="D1081" s="90"/>
      <c r="E1081" s="71"/>
      <c r="F1081" s="129"/>
      <c r="H1081" s="90"/>
    </row>
    <row r="1082" spans="1:8" s="8" customFormat="1" ht="12.75">
      <c r="A1082" s="71"/>
      <c r="B1082" s="71"/>
      <c r="C1082" s="71"/>
      <c r="D1082" s="90"/>
      <c r="E1082" s="71"/>
      <c r="F1082" s="129"/>
      <c r="H1082" s="90"/>
    </row>
    <row r="1083" spans="1:8" s="8" customFormat="1" ht="12.75">
      <c r="A1083" s="71"/>
      <c r="B1083" s="71"/>
      <c r="C1083" s="71"/>
      <c r="D1083" s="90"/>
      <c r="E1083" s="71"/>
      <c r="F1083" s="129"/>
      <c r="H1083" s="90"/>
    </row>
    <row r="1084" spans="1:8" s="8" customFormat="1" ht="12.75">
      <c r="A1084" s="71"/>
      <c r="B1084" s="71"/>
      <c r="C1084" s="71"/>
      <c r="D1084" s="90"/>
      <c r="E1084" s="71"/>
      <c r="F1084" s="129"/>
      <c r="H1084" s="90"/>
    </row>
    <row r="1085" spans="1:8" s="8" customFormat="1" ht="12.75">
      <c r="A1085" s="71"/>
      <c r="B1085" s="71"/>
      <c r="C1085" s="71"/>
      <c r="D1085" s="90"/>
      <c r="E1085" s="71"/>
      <c r="F1085" s="129"/>
      <c r="H1085" s="90"/>
    </row>
    <row r="1086" spans="1:8" s="8" customFormat="1" ht="12.75">
      <c r="A1086" s="71"/>
      <c r="B1086" s="71"/>
      <c r="C1086" s="71"/>
      <c r="D1086" s="90"/>
      <c r="E1086" s="71"/>
      <c r="F1086" s="129"/>
      <c r="H1086" s="90"/>
    </row>
    <row r="1087" spans="1:8" s="8" customFormat="1" ht="12.75">
      <c r="A1087" s="71"/>
      <c r="B1087" s="71"/>
      <c r="C1087" s="71"/>
      <c r="D1087" s="90"/>
      <c r="E1087" s="71"/>
      <c r="F1087" s="129"/>
      <c r="H1087" s="90"/>
    </row>
    <row r="1088" spans="1:8" s="8" customFormat="1" ht="12.75">
      <c r="A1088" s="71"/>
      <c r="B1088" s="71"/>
      <c r="C1088" s="71"/>
      <c r="D1088" s="90"/>
      <c r="E1088" s="71"/>
      <c r="F1088" s="129"/>
      <c r="H1088" s="90"/>
    </row>
    <row r="1089" spans="1:8" s="8" customFormat="1" ht="12.75">
      <c r="A1089" s="71"/>
      <c r="B1089" s="71"/>
      <c r="C1089" s="71"/>
      <c r="D1089" s="90"/>
      <c r="E1089" s="71"/>
      <c r="F1089" s="129"/>
      <c r="H1089" s="90"/>
    </row>
    <row r="1090" spans="1:8" s="8" customFormat="1" ht="12.75">
      <c r="A1090" s="71"/>
      <c r="B1090" s="71"/>
      <c r="C1090" s="71"/>
      <c r="D1090" s="90"/>
      <c r="E1090" s="71"/>
      <c r="F1090" s="129"/>
      <c r="H1090" s="90"/>
    </row>
    <row r="1091" spans="1:8" s="8" customFormat="1" ht="12.75">
      <c r="A1091" s="71"/>
      <c r="B1091" s="71"/>
      <c r="C1091" s="71"/>
      <c r="D1091" s="90"/>
      <c r="E1091" s="71"/>
      <c r="F1091" s="129"/>
      <c r="H1091" s="90"/>
    </row>
    <row r="1092" spans="1:8" s="8" customFormat="1" ht="12.75">
      <c r="A1092" s="71"/>
      <c r="B1092" s="71"/>
      <c r="C1092" s="71"/>
      <c r="D1092" s="90"/>
      <c r="E1092" s="71"/>
      <c r="F1092" s="129"/>
      <c r="H1092" s="90"/>
    </row>
    <row r="1093" spans="1:8" s="8" customFormat="1" ht="12.75">
      <c r="A1093" s="71"/>
      <c r="B1093" s="71"/>
      <c r="C1093" s="71"/>
      <c r="D1093" s="90"/>
      <c r="E1093" s="71"/>
      <c r="F1093" s="129"/>
      <c r="H1093" s="90"/>
    </row>
    <row r="1094" spans="1:8" s="8" customFormat="1" ht="12.75">
      <c r="A1094" s="71"/>
      <c r="B1094" s="71"/>
      <c r="C1094" s="71"/>
      <c r="D1094" s="90"/>
      <c r="E1094" s="71"/>
      <c r="F1094" s="129"/>
      <c r="H1094" s="90"/>
    </row>
  </sheetData>
  <mergeCells count="4">
    <mergeCell ref="A2:H2"/>
    <mergeCell ref="A1:H1"/>
    <mergeCell ref="H68:H69"/>
    <mergeCell ref="H65:H67"/>
  </mergeCells>
  <printOptions/>
  <pageMargins left="0.26" right="0.29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2007-07-30T06:24:22Z</cp:lastPrinted>
  <dcterms:created xsi:type="dcterms:W3CDTF">2006-02-14T11:20:52Z</dcterms:created>
  <dcterms:modified xsi:type="dcterms:W3CDTF">2007-07-30T07:05:16Z</dcterms:modified>
  <cp:category/>
  <cp:version/>
  <cp:contentType/>
  <cp:contentStatus/>
</cp:coreProperties>
</file>